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D97\My Documents\Offline Records (VP)\2020 ~ - Financial Planning - Project and Financial Analysis Case Files\"/>
    </mc:Choice>
  </mc:AlternateContent>
  <bookViews>
    <workbookView xWindow="0" yWindow="0" windowWidth="19416" windowHeight="9972" tabRatio="928" firstSheet="20" activeTab="28"/>
  </bookViews>
  <sheets>
    <sheet name="Appendix A title" sheetId="29" r:id="rId1"/>
    <sheet name="App A-  Housing" sheetId="16" r:id="rId2"/>
    <sheet name="App A-  Childcare" sheetId="17" r:id="rId3"/>
    <sheet name="App A- Parks and Open Spaces" sheetId="18" r:id="rId4"/>
    <sheet name="App A-  Arts &amp; Culture" sheetId="20" r:id="rId5"/>
    <sheet name="App A-  Comm Facilities" sheetId="19" r:id="rId6"/>
    <sheet name="App A-  Public Safety" sheetId="22" r:id="rId7"/>
    <sheet name="App A-  Civic Facilities" sheetId="21" r:id="rId8"/>
    <sheet name="App A-  Transportation" sheetId="23" r:id="rId9"/>
    <sheet name="App A-  One Water" sheetId="24" r:id="rId10"/>
    <sheet name="App A-  Solid Waste" sheetId="26" r:id="rId11"/>
    <sheet name="App A- Renewable Energy" sheetId="25" r:id="rId12"/>
    <sheet name="App A- Technology" sheetId="27" r:id="rId13"/>
    <sheet name="App A-  Overhead" sheetId="28" r:id="rId14"/>
    <sheet name="Appendix B title" sheetId="30" r:id="rId15"/>
    <sheet name="Appendix B" sheetId="35" r:id="rId16"/>
    <sheet name="Appendix C title" sheetId="31" r:id="rId17"/>
    <sheet name="Appendix C" sheetId="1" r:id="rId18"/>
    <sheet name="Appendix D title" sheetId="32" r:id="rId19"/>
    <sheet name="Appendix D" sheetId="36" r:id="rId20"/>
    <sheet name="Appendix E title" sheetId="34" r:id="rId21"/>
    <sheet name="Appendix E" sheetId="14" r:id="rId22"/>
    <sheet name="Appendix E footnote" sheetId="15" r:id="rId23"/>
    <sheet name="Appendix F title" sheetId="37" r:id="rId24"/>
    <sheet name="Appendix F" sheetId="39" r:id="rId25"/>
    <sheet name="Appendix G title" sheetId="38" r:id="rId26"/>
    <sheet name="Appendix G" sheetId="40" r:id="rId27"/>
    <sheet name="Appendix H title" sheetId="41" r:id="rId28"/>
    <sheet name="Appendix H" sheetId="43" r:id="rId29"/>
    <sheet name="Additional Info (no printing)" sheetId="44"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__mp2" localSheetId="2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mp2" localSheetId="1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mp2" localSheetId="28"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mp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PL2"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2"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2"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4" localSheetId="29" hidden="1">{#N/A,#N/A,FALSE,"Report Data";#N/A,#N/A,FALSE,"COMP POOL";#N/A,#N/A,FALSE,"COMP POOL NB95";#N/A,#N/A,FALSE,"COMP POOL NB94"}</definedName>
    <definedName name="_____PL4" localSheetId="19" hidden="1">{#N/A,#N/A,FALSE,"Report Data";#N/A,#N/A,FALSE,"COMP POOL";#N/A,#N/A,FALSE,"COMP POOL NB95";#N/A,#N/A,FALSE,"COMP POOL NB94"}</definedName>
    <definedName name="_____PL4" localSheetId="28" hidden="1">{#N/A,#N/A,FALSE,"Report Data";#N/A,#N/A,FALSE,"COMP POOL";#N/A,#N/A,FALSE,"COMP POOL NB95";#N/A,#N/A,FALSE,"COMP POOL NB94"}</definedName>
    <definedName name="_____PL4" hidden="1">{#N/A,#N/A,FALSE,"Report Data";#N/A,#N/A,FALSE,"COMP POOL";#N/A,#N/A,FALSE,"COMP POOL NB95";#N/A,#N/A,FALSE,"COMP POOL NB94"}</definedName>
    <definedName name="_____PL5"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5"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5"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mp2" localSheetId="2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mp2" localSheetId="1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mp2" localSheetId="28"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mp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PL2"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2"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2"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4" localSheetId="29" hidden="1">{#N/A,#N/A,FALSE,"Report Data";#N/A,#N/A,FALSE,"COMP POOL";#N/A,#N/A,FALSE,"COMP POOL NB95";#N/A,#N/A,FALSE,"COMP POOL NB94"}</definedName>
    <definedName name="___PL4" localSheetId="19" hidden="1">{#N/A,#N/A,FALSE,"Report Data";#N/A,#N/A,FALSE,"COMP POOL";#N/A,#N/A,FALSE,"COMP POOL NB95";#N/A,#N/A,FALSE,"COMP POOL NB94"}</definedName>
    <definedName name="___PL4" localSheetId="28" hidden="1">{#N/A,#N/A,FALSE,"Report Data";#N/A,#N/A,FALSE,"COMP POOL";#N/A,#N/A,FALSE,"COMP POOL NB95";#N/A,#N/A,FALSE,"COMP POOL NB94"}</definedName>
    <definedName name="___PL4" hidden="1">{#N/A,#N/A,FALSE,"Report Data";#N/A,#N/A,FALSE,"COMP POOL";#N/A,#N/A,FALSE,"COMP POOL NB95";#N/A,#N/A,FALSE,"COMP POOL NB94"}</definedName>
    <definedName name="___PL5"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5"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5"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cat3" localSheetId="29">'[1]Service Category Listing'!#REF!</definedName>
    <definedName name="__cat3" localSheetId="14">'[1]Service Category Listing'!#REF!</definedName>
    <definedName name="__cat3" localSheetId="16">'[1]Service Category Listing'!#REF!</definedName>
    <definedName name="__cat3" localSheetId="18">'[1]Service Category Listing'!#REF!</definedName>
    <definedName name="__cat3" localSheetId="20">'[1]Service Category Listing'!#REF!</definedName>
    <definedName name="__cat3" localSheetId="23">'[1]Service Category Listing'!#REF!</definedName>
    <definedName name="__cat3" localSheetId="25">'[1]Service Category Listing'!#REF!</definedName>
    <definedName name="__cat3" localSheetId="28">'[1]Service Category Listing'!#REF!</definedName>
    <definedName name="__cat3" localSheetId="27">'[1]Service Category Listing'!#REF!</definedName>
    <definedName name="__cat3">'[1]Service Category Listing'!#REF!</definedName>
    <definedName name="__FDS_HYPERLINK_TOGGLE_STATE__" hidden="1">"ON"</definedName>
    <definedName name="__mp2" localSheetId="2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mp2" localSheetId="1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mp2" localSheetId="28"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mp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PL2"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2"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2"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4" localSheetId="29" hidden="1">{#N/A,#N/A,FALSE,"Report Data";#N/A,#N/A,FALSE,"COMP POOL";#N/A,#N/A,FALSE,"COMP POOL NB95";#N/A,#N/A,FALSE,"COMP POOL NB94"}</definedName>
    <definedName name="__PL4" localSheetId="19" hidden="1">{#N/A,#N/A,FALSE,"Report Data";#N/A,#N/A,FALSE,"COMP POOL";#N/A,#N/A,FALSE,"COMP POOL NB95";#N/A,#N/A,FALSE,"COMP POOL NB94"}</definedName>
    <definedName name="__PL4" localSheetId="28" hidden="1">{#N/A,#N/A,FALSE,"Report Data";#N/A,#N/A,FALSE,"COMP POOL";#N/A,#N/A,FALSE,"COMP POOL NB95";#N/A,#N/A,FALSE,"COMP POOL NB94"}</definedName>
    <definedName name="__PL4" hidden="1">{#N/A,#N/A,FALSE,"Report Data";#N/A,#N/A,FALSE,"COMP POOL";#N/A,#N/A,FALSE,"COMP POOL NB95";#N/A,#N/A,FALSE,"COMP POOL NB94"}</definedName>
    <definedName name="__PL5"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5"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5"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cat3" localSheetId="29">'[2]Service Category Listing'!#REF!</definedName>
    <definedName name="_cat3" localSheetId="14">'[2]Service Category Listing'!#REF!</definedName>
    <definedName name="_cat3" localSheetId="16">'[2]Service Category Listing'!#REF!</definedName>
    <definedName name="_cat3" localSheetId="18">'[2]Service Category Listing'!#REF!</definedName>
    <definedName name="_cat3" localSheetId="20">'[2]Service Category Listing'!#REF!</definedName>
    <definedName name="_cat3" localSheetId="23">'[2]Service Category Listing'!#REF!</definedName>
    <definedName name="_cat3" localSheetId="25">'[2]Service Category Listing'!#REF!</definedName>
    <definedName name="_cat3" localSheetId="28">'[2]Service Category Listing'!#REF!</definedName>
    <definedName name="_cat3" localSheetId="27">'[2]Service Category Listing'!#REF!</definedName>
    <definedName name="_cat3">'[2]Service Category Listing'!#REF!</definedName>
    <definedName name="_DAT1" localSheetId="29">#REF!</definedName>
    <definedName name="_DAT1" localSheetId="14">#REF!</definedName>
    <definedName name="_DAT1" localSheetId="16">#REF!</definedName>
    <definedName name="_DAT1" localSheetId="18">#REF!</definedName>
    <definedName name="_DAT1" localSheetId="20">#REF!</definedName>
    <definedName name="_DAT1" localSheetId="23">#REF!</definedName>
    <definedName name="_DAT1" localSheetId="25">#REF!</definedName>
    <definedName name="_DAT1" localSheetId="28">#REF!</definedName>
    <definedName name="_DAT1" localSheetId="27">#REF!</definedName>
    <definedName name="_DAT1">#REF!</definedName>
    <definedName name="_DAT10" localSheetId="29">#REF!</definedName>
    <definedName name="_DAT10" localSheetId="14">#REF!</definedName>
    <definedName name="_DAT10" localSheetId="16">#REF!</definedName>
    <definedName name="_DAT10" localSheetId="18">#REF!</definedName>
    <definedName name="_DAT10" localSheetId="20">#REF!</definedName>
    <definedName name="_DAT10" localSheetId="23">#REF!</definedName>
    <definedName name="_DAT10" localSheetId="25">#REF!</definedName>
    <definedName name="_DAT10" localSheetId="28">#REF!</definedName>
    <definedName name="_DAT10" localSheetId="27">#REF!</definedName>
    <definedName name="_DAT10">#REF!</definedName>
    <definedName name="_DAT11" localSheetId="29">#REF!</definedName>
    <definedName name="_DAT11" localSheetId="14">#REF!</definedName>
    <definedName name="_DAT11" localSheetId="16">#REF!</definedName>
    <definedName name="_DAT11" localSheetId="18">#REF!</definedName>
    <definedName name="_DAT11" localSheetId="20">#REF!</definedName>
    <definedName name="_DAT11" localSheetId="23">#REF!</definedName>
    <definedName name="_DAT11" localSheetId="25">#REF!</definedName>
    <definedName name="_DAT11" localSheetId="28">#REF!</definedName>
    <definedName name="_DAT11" localSheetId="27">#REF!</definedName>
    <definedName name="_DAT11">#REF!</definedName>
    <definedName name="_DAT2" localSheetId="29">#REF!</definedName>
    <definedName name="_DAT2" localSheetId="14">#REF!</definedName>
    <definedName name="_DAT2" localSheetId="16">#REF!</definedName>
    <definedName name="_DAT2" localSheetId="18">#REF!</definedName>
    <definedName name="_DAT2" localSheetId="20">#REF!</definedName>
    <definedName name="_DAT2" localSheetId="23">#REF!</definedName>
    <definedName name="_DAT2" localSheetId="25">#REF!</definedName>
    <definedName name="_DAT2" localSheetId="28">#REF!</definedName>
    <definedName name="_DAT2" localSheetId="27">#REF!</definedName>
    <definedName name="_DAT2">#REF!</definedName>
    <definedName name="_DAT3" localSheetId="29">#REF!</definedName>
    <definedName name="_DAT3" localSheetId="14">#REF!</definedName>
    <definedName name="_DAT3" localSheetId="16">#REF!</definedName>
    <definedName name="_DAT3" localSheetId="18">#REF!</definedName>
    <definedName name="_DAT3" localSheetId="20">#REF!</definedName>
    <definedName name="_DAT3" localSheetId="23">#REF!</definedName>
    <definedName name="_DAT3" localSheetId="25">#REF!</definedName>
    <definedName name="_DAT3" localSheetId="28">#REF!</definedName>
    <definedName name="_DAT3" localSheetId="27">#REF!</definedName>
    <definedName name="_DAT3">#REF!</definedName>
    <definedName name="_DAT4" localSheetId="29">#REF!</definedName>
    <definedName name="_DAT4" localSheetId="14">#REF!</definedName>
    <definedName name="_DAT4" localSheetId="16">#REF!</definedName>
    <definedName name="_DAT4" localSheetId="18">#REF!</definedName>
    <definedName name="_DAT4" localSheetId="20">#REF!</definedName>
    <definedName name="_DAT4" localSheetId="23">#REF!</definedName>
    <definedName name="_DAT4" localSheetId="25">#REF!</definedName>
    <definedName name="_DAT4" localSheetId="28">#REF!</definedName>
    <definedName name="_DAT4" localSheetId="27">#REF!</definedName>
    <definedName name="_DAT4">#REF!</definedName>
    <definedName name="_DAT5" localSheetId="29">#REF!</definedName>
    <definedName name="_DAT5" localSheetId="14">#REF!</definedName>
    <definedName name="_DAT5" localSheetId="16">#REF!</definedName>
    <definedName name="_DAT5" localSheetId="18">#REF!</definedName>
    <definedName name="_DAT5" localSheetId="20">#REF!</definedName>
    <definedName name="_DAT5" localSheetId="23">#REF!</definedName>
    <definedName name="_DAT5" localSheetId="25">#REF!</definedName>
    <definedName name="_DAT5" localSheetId="28">#REF!</definedName>
    <definedName name="_DAT5" localSheetId="27">#REF!</definedName>
    <definedName name="_DAT5">#REF!</definedName>
    <definedName name="_DAT6" localSheetId="29">#REF!</definedName>
    <definedName name="_DAT6" localSheetId="14">#REF!</definedName>
    <definedName name="_DAT6" localSheetId="16">#REF!</definedName>
    <definedName name="_DAT6" localSheetId="18">#REF!</definedName>
    <definedName name="_DAT6" localSheetId="20">#REF!</definedName>
    <definedName name="_DAT6" localSheetId="23">#REF!</definedName>
    <definedName name="_DAT6" localSheetId="25">#REF!</definedName>
    <definedName name="_DAT6" localSheetId="28">#REF!</definedName>
    <definedName name="_DAT6" localSheetId="27">#REF!</definedName>
    <definedName name="_DAT6">#REF!</definedName>
    <definedName name="_DAT7" localSheetId="29">#REF!</definedName>
    <definedName name="_DAT7" localSheetId="14">#REF!</definedName>
    <definedName name="_DAT7" localSheetId="16">#REF!</definedName>
    <definedName name="_DAT7" localSheetId="18">#REF!</definedName>
    <definedName name="_DAT7" localSheetId="20">#REF!</definedName>
    <definedName name="_DAT7" localSheetId="23">#REF!</definedName>
    <definedName name="_DAT7" localSheetId="25">#REF!</definedName>
    <definedName name="_DAT7" localSheetId="28">#REF!</definedName>
    <definedName name="_DAT7" localSheetId="27">#REF!</definedName>
    <definedName name="_DAT7">#REF!</definedName>
    <definedName name="_DAT8" localSheetId="29">#REF!</definedName>
    <definedName name="_DAT8" localSheetId="14">#REF!</definedName>
    <definedName name="_DAT8" localSheetId="16">#REF!</definedName>
    <definedName name="_DAT8" localSheetId="18">#REF!</definedName>
    <definedName name="_DAT8" localSheetId="20">#REF!</definedName>
    <definedName name="_DAT8" localSheetId="23">#REF!</definedName>
    <definedName name="_DAT8" localSheetId="25">#REF!</definedName>
    <definedName name="_DAT8" localSheetId="28">#REF!</definedName>
    <definedName name="_DAT8" localSheetId="27">#REF!</definedName>
    <definedName name="_DAT8">#REF!</definedName>
    <definedName name="_DAT9" localSheetId="29">#REF!</definedName>
    <definedName name="_DAT9" localSheetId="14">#REF!</definedName>
    <definedName name="_DAT9" localSheetId="16">#REF!</definedName>
    <definedName name="_DAT9" localSheetId="18">#REF!</definedName>
    <definedName name="_DAT9" localSheetId="20">#REF!</definedName>
    <definedName name="_DAT9" localSheetId="23">#REF!</definedName>
    <definedName name="_DAT9" localSheetId="25">#REF!</definedName>
    <definedName name="_DAT9" localSheetId="28">#REF!</definedName>
    <definedName name="_DAT9" localSheetId="27">#REF!</definedName>
    <definedName name="_DAT9">#REF!</definedName>
    <definedName name="_Fill" localSheetId="29" hidden="1">#REF!</definedName>
    <definedName name="_Fill" localSheetId="14" hidden="1">#REF!</definedName>
    <definedName name="_Fill" localSheetId="16" hidden="1">#REF!</definedName>
    <definedName name="_Fill" localSheetId="19" hidden="1">#REF!</definedName>
    <definedName name="_Fill" localSheetId="18" hidden="1">#REF!</definedName>
    <definedName name="_Fill" localSheetId="20" hidden="1">#REF!</definedName>
    <definedName name="_Fill" localSheetId="23" hidden="1">#REF!</definedName>
    <definedName name="_Fill" localSheetId="25" hidden="1">#REF!</definedName>
    <definedName name="_Fill" localSheetId="28" hidden="1">#REF!</definedName>
    <definedName name="_Fill" localSheetId="27" hidden="1">#REF!</definedName>
    <definedName name="_Fill" hidden="1">#REF!</definedName>
    <definedName name="_xlnm._FilterDatabase" localSheetId="29" hidden="1">'Additional Info (no printing)'!$D$3:$H$42</definedName>
    <definedName name="_xlnm._FilterDatabase" localSheetId="24" hidden="1">'Appendix F'!$A$2:$G$2</definedName>
    <definedName name="_xlnm._FilterDatabase" localSheetId="26" hidden="1">'Appendix G'!$A$2:$M$49</definedName>
    <definedName name="_Key1" localSheetId="19" hidden="1">[3]Heads!$A$52:$A$52</definedName>
    <definedName name="_Key1" hidden="1">[3]Heads!$A$52:$A$52</definedName>
    <definedName name="_Key2" localSheetId="29" hidden="1">#REF!</definedName>
    <definedName name="_Key2" localSheetId="14" hidden="1">#REF!</definedName>
    <definedName name="_Key2" localSheetId="16" hidden="1">#REF!</definedName>
    <definedName name="_Key2" localSheetId="19" hidden="1">#REF!</definedName>
    <definedName name="_Key2" localSheetId="18" hidden="1">#REF!</definedName>
    <definedName name="_Key2" localSheetId="20" hidden="1">#REF!</definedName>
    <definedName name="_Key2" localSheetId="23" hidden="1">#REF!</definedName>
    <definedName name="_Key2" localSheetId="25" hidden="1">#REF!</definedName>
    <definedName name="_Key2" localSheetId="28" hidden="1">#REF!</definedName>
    <definedName name="_Key2" localSheetId="27" hidden="1">#REF!</definedName>
    <definedName name="_Key2" hidden="1">#REF!</definedName>
    <definedName name="_mp2" localSheetId="2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mp2" localSheetId="1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mp2" localSheetId="28"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mp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Order1" hidden="1">255</definedName>
    <definedName name="_Order2" hidden="1">255</definedName>
    <definedName name="_PL2"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2"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2"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4" localSheetId="29" hidden="1">{#N/A,#N/A,FALSE,"Report Data";#N/A,#N/A,FALSE,"COMP POOL";#N/A,#N/A,FALSE,"COMP POOL NB95";#N/A,#N/A,FALSE,"COMP POOL NB94"}</definedName>
    <definedName name="_PL4" localSheetId="19" hidden="1">{#N/A,#N/A,FALSE,"Report Data";#N/A,#N/A,FALSE,"COMP POOL";#N/A,#N/A,FALSE,"COMP POOL NB95";#N/A,#N/A,FALSE,"COMP POOL NB94"}</definedName>
    <definedName name="_PL4" localSheetId="28" hidden="1">{#N/A,#N/A,FALSE,"Report Data";#N/A,#N/A,FALSE,"COMP POOL";#N/A,#N/A,FALSE,"COMP POOL NB95";#N/A,#N/A,FALSE,"COMP POOL NB94"}</definedName>
    <definedName name="_PL4" hidden="1">{#N/A,#N/A,FALSE,"Report Data";#N/A,#N/A,FALSE,"COMP POOL";#N/A,#N/A,FALSE,"COMP POOL NB95";#N/A,#N/A,FALSE,"COMP POOL NB94"}</definedName>
    <definedName name="_PL5"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5"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5"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Sort" localSheetId="29" hidden="1">[4]COA!#REF!</definedName>
    <definedName name="_Sort" localSheetId="14" hidden="1">[4]COA!#REF!</definedName>
    <definedName name="_Sort" localSheetId="16" hidden="1">[4]COA!#REF!</definedName>
    <definedName name="_Sort" localSheetId="19" hidden="1">[4]COA!#REF!</definedName>
    <definedName name="_Sort" localSheetId="18" hidden="1">[4]COA!#REF!</definedName>
    <definedName name="_Sort" localSheetId="20" hidden="1">[4]COA!#REF!</definedName>
    <definedName name="_Sort" localSheetId="23" hidden="1">[4]COA!#REF!</definedName>
    <definedName name="_Sort" localSheetId="25" hidden="1">[4]COA!#REF!</definedName>
    <definedName name="_Sort" localSheetId="28" hidden="1">[4]COA!#REF!</definedName>
    <definedName name="_Sort" localSheetId="27" hidden="1">[4]COA!#REF!</definedName>
    <definedName name="_Sort" hidden="1">[4]COA!#REF!</definedName>
    <definedName name="_ver1"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ver1"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ver1"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B" localSheetId="29">#REF!</definedName>
    <definedName name="AB" localSheetId="14">#REF!</definedName>
    <definedName name="AB" localSheetId="16">#REF!</definedName>
    <definedName name="AB" localSheetId="18">#REF!</definedName>
    <definedName name="AB" localSheetId="20">#REF!</definedName>
    <definedName name="AB" localSheetId="23">#REF!</definedName>
    <definedName name="AB" localSheetId="25">#REF!</definedName>
    <definedName name="AB" localSheetId="28">#REF!</definedName>
    <definedName name="AB" localSheetId="27">#REF!</definedName>
    <definedName name="AB">#REF!</definedName>
    <definedName name="ACCOUNT" localSheetId="29">#REF!</definedName>
    <definedName name="ACCOUNT" localSheetId="14">#REF!</definedName>
    <definedName name="ACCOUNT" localSheetId="16">#REF!</definedName>
    <definedName name="ACCOUNT" localSheetId="18">#REF!</definedName>
    <definedName name="ACCOUNT" localSheetId="20">#REF!</definedName>
    <definedName name="ACCOUNT" localSheetId="23">#REF!</definedName>
    <definedName name="ACCOUNT" localSheetId="25">#REF!</definedName>
    <definedName name="ACCOUNT" localSheetId="28">#REF!</definedName>
    <definedName name="ACCOUNT" localSheetId="27">#REF!</definedName>
    <definedName name="ACCOUNT">#REF!</definedName>
    <definedName name="ACCOUNT_name" localSheetId="29">#REF!</definedName>
    <definedName name="ACCOUNT_name" localSheetId="14">#REF!</definedName>
    <definedName name="ACCOUNT_name" localSheetId="16">#REF!</definedName>
    <definedName name="ACCOUNT_name" localSheetId="18">#REF!</definedName>
    <definedName name="ACCOUNT_name" localSheetId="20">#REF!</definedName>
    <definedName name="ACCOUNT_name" localSheetId="23">#REF!</definedName>
    <definedName name="ACCOUNT_name" localSheetId="25">#REF!</definedName>
    <definedName name="ACCOUNT_name" localSheetId="28">#REF!</definedName>
    <definedName name="ACCOUNT_name" localSheetId="27">#REF!</definedName>
    <definedName name="ACCOUNT_name">#REF!</definedName>
    <definedName name="ADJPLAN" localSheetId="29">#REF!</definedName>
    <definedName name="ADJPLAN" localSheetId="14">#REF!</definedName>
    <definedName name="ADJPLAN" localSheetId="16">#REF!</definedName>
    <definedName name="ADJPLAN" localSheetId="18">#REF!</definedName>
    <definedName name="ADJPLAN" localSheetId="20">#REF!</definedName>
    <definedName name="ADJPLAN" localSheetId="23">#REF!</definedName>
    <definedName name="ADJPLAN" localSheetId="25">#REF!</definedName>
    <definedName name="ADJPLAN" localSheetId="28">#REF!</definedName>
    <definedName name="ADJPLAN" localSheetId="27">#REF!</definedName>
    <definedName name="ADJPLAN">#REF!</definedName>
    <definedName name="ADJPRPLN" localSheetId="29">#REF!</definedName>
    <definedName name="ADJPRPLN" localSheetId="14">#REF!</definedName>
    <definedName name="ADJPRPLN" localSheetId="16">#REF!</definedName>
    <definedName name="ADJPRPLN" localSheetId="18">#REF!</definedName>
    <definedName name="ADJPRPLN" localSheetId="20">#REF!</definedName>
    <definedName name="ADJPRPLN" localSheetId="23">#REF!</definedName>
    <definedName name="ADJPRPLN" localSheetId="25">#REF!</definedName>
    <definedName name="ADJPRPLN" localSheetId="28">#REF!</definedName>
    <definedName name="ADJPRPLN" localSheetId="27">#REF!</definedName>
    <definedName name="ADJPRPLN">#REF!</definedName>
    <definedName name="AEXPN" localSheetId="29">#REF!</definedName>
    <definedName name="AEXPN" localSheetId="14">#REF!</definedName>
    <definedName name="AEXPN" localSheetId="16">#REF!</definedName>
    <definedName name="AEXPN" localSheetId="18">#REF!</definedName>
    <definedName name="AEXPN" localSheetId="20">#REF!</definedName>
    <definedName name="AEXPN" localSheetId="23">#REF!</definedName>
    <definedName name="AEXPN" localSheetId="25">#REF!</definedName>
    <definedName name="AEXPN" localSheetId="28">#REF!</definedName>
    <definedName name="AEXPN" localSheetId="27">#REF!</definedName>
    <definedName name="AEXPN">#REF!</definedName>
    <definedName name="aff" localSheetId="29">Scheduled_Payment+Extra_Payment</definedName>
    <definedName name="aff" localSheetId="14">Scheduled_Payment+Extra_Payment</definedName>
    <definedName name="aff" localSheetId="16">Scheduled_Payment+Extra_Payment</definedName>
    <definedName name="aff" localSheetId="18">Scheduled_Payment+Extra_Payment</definedName>
    <definedName name="aff" localSheetId="20">Scheduled_Payment+Extra_Payment</definedName>
    <definedName name="aff" localSheetId="23">Scheduled_Payment+Extra_Payment</definedName>
    <definedName name="aff" localSheetId="25">Scheduled_Payment+Extra_Payment</definedName>
    <definedName name="aff" localSheetId="28">Scheduled_Payment+Extra_Payment</definedName>
    <definedName name="aff" localSheetId="27">Scheduled_Payment+Extra_Payment</definedName>
    <definedName name="aff">Scheduled_Payment+Extra_Payment</definedName>
    <definedName name="Aff." localSheetId="14">ROW(#REF!)</definedName>
    <definedName name="Aff." localSheetId="16">ROW(#REF!)</definedName>
    <definedName name="Aff." localSheetId="18">ROW(#REF!)</definedName>
    <definedName name="Aff." localSheetId="20">ROW(#REF!)</definedName>
    <definedName name="Aff." localSheetId="23">ROW(#REF!)</definedName>
    <definedName name="Aff." localSheetId="25">ROW(#REF!)</definedName>
    <definedName name="Aff." localSheetId="27">ROW(#REF!)</definedName>
    <definedName name="Aff.">ROW(#REF!)</definedName>
    <definedName name="Affordability" localSheetId="29">Scheduled_Payment+Extra_Payment</definedName>
    <definedName name="Affordability" localSheetId="14">Scheduled_Payment+Extra_Payment</definedName>
    <definedName name="Affordability" localSheetId="16">Scheduled_Payment+Extra_Payment</definedName>
    <definedName name="Affordability" localSheetId="18">Scheduled_Payment+Extra_Payment</definedName>
    <definedName name="Affordability" localSheetId="20">Scheduled_Payment+Extra_Payment</definedName>
    <definedName name="Affordability" localSheetId="23">Scheduled_Payment+Extra_Payment</definedName>
    <definedName name="Affordability" localSheetId="25">Scheduled_Payment+Extra_Payment</definedName>
    <definedName name="Affordability" localSheetId="28">Scheduled_Payment+Extra_Payment</definedName>
    <definedName name="Affordability" localSheetId="27">Scheduled_Payment+Extra_Payment</definedName>
    <definedName name="Affordability">Scheduled_Payment+Extra_Payment</definedName>
    <definedName name="Affordability2" localSheetId="29">OFFSET('[5]Capital Costs- Roddan'!Full_Print,0,0,Last_Row)</definedName>
    <definedName name="Affordability2" localSheetId="14">#N/A</definedName>
    <definedName name="Affordability2" localSheetId="16">#N/A</definedName>
    <definedName name="Affordability2" localSheetId="18">#N/A</definedName>
    <definedName name="Affordability2" localSheetId="20">#N/A</definedName>
    <definedName name="Affordability2" localSheetId="23">#N/A</definedName>
    <definedName name="Affordability2" localSheetId="25">#N/A</definedName>
    <definedName name="Affordability2" localSheetId="28">OFFSET('[5]Capital Costs- Roddan'!Full_Print,0,0,Last_Row)</definedName>
    <definedName name="Affordability2" localSheetId="27">#N/A</definedName>
    <definedName name="Affordability2">OFFSET('[5]Capital Costs- Roddan'!Full_Print,0,0,Last_Row)</definedName>
    <definedName name="Analysis" localSheetId="29">Scheduled_Payment+Extra_Payment</definedName>
    <definedName name="Analysis" localSheetId="14">Scheduled_Payment+Extra_Payment</definedName>
    <definedName name="Analysis" localSheetId="16">Scheduled_Payment+Extra_Payment</definedName>
    <definedName name="Analysis" localSheetId="18">Scheduled_Payment+Extra_Payment</definedName>
    <definedName name="Analysis" localSheetId="20">Scheduled_Payment+Extra_Payment</definedName>
    <definedName name="Analysis" localSheetId="23">Scheduled_Payment+Extra_Payment</definedName>
    <definedName name="Analysis" localSheetId="25">Scheduled_Payment+Extra_Payment</definedName>
    <definedName name="Analysis" localSheetId="28">Scheduled_Payment+Extra_Payment</definedName>
    <definedName name="Analysis" localSheetId="27">Scheduled_Payment+Extra_Payment</definedName>
    <definedName name="Analysis">Scheduled_Payment+Extra_Payment</definedName>
    <definedName name="anscount" hidden="1">1</definedName>
    <definedName name="AppendixF">#REF!</definedName>
    <definedName name="Approval">'[6]drop down'!$E$5:$E$8</definedName>
    <definedName name="AREV" localSheetId="29">#REF!</definedName>
    <definedName name="AREV" localSheetId="14">#REF!</definedName>
    <definedName name="AREV" localSheetId="16">#REF!</definedName>
    <definedName name="AREV" localSheetId="18">#REF!</definedName>
    <definedName name="AREV" localSheetId="20">#REF!</definedName>
    <definedName name="AREV" localSheetId="23">#REF!</definedName>
    <definedName name="AREV" localSheetId="25">#REF!</definedName>
    <definedName name="AREV" localSheetId="28">#REF!</definedName>
    <definedName name="AREV" localSheetId="27">#REF!</definedName>
    <definedName name="AREV">#REF!</definedName>
    <definedName name="AS2DocOpenMode" hidden="1">"AS2DocumentEdit"</definedName>
    <definedName name="Beg_Bal" localSheetId="29">#REF!</definedName>
    <definedName name="Beg_Bal" localSheetId="14">#REF!</definedName>
    <definedName name="Beg_Bal" localSheetId="16">#REF!</definedName>
    <definedName name="Beg_Bal" localSheetId="18">#REF!</definedName>
    <definedName name="Beg_Bal" localSheetId="20">#REF!</definedName>
    <definedName name="Beg_Bal" localSheetId="23">#REF!</definedName>
    <definedName name="Beg_Bal" localSheetId="25">#REF!</definedName>
    <definedName name="Beg_Bal" localSheetId="28">#REF!</definedName>
    <definedName name="Beg_Bal" localSheetId="27">#REF!</definedName>
    <definedName name="Beg_Bal">#REF!</definedName>
    <definedName name="BILL"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ILL"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ILL"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ILL"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ob" localSheetId="29" hidden="1">{"Water Revenues",#N/A,FALSE,"Water Model"}</definedName>
    <definedName name="bob" localSheetId="19" hidden="1">{"Water Revenues",#N/A,FALSE,"Water Model"}</definedName>
    <definedName name="bob" localSheetId="28" hidden="1">{"Water Revenues",#N/A,FALSE,"Water Model"}</definedName>
    <definedName name="bob" hidden="1">{"Water Revenues",#N/A,FALSE,"Water Model"}</definedName>
    <definedName name="BU" localSheetId="29">'[7]#REF'!#REF!</definedName>
    <definedName name="BU" localSheetId="14">'[7]#REF'!#REF!</definedName>
    <definedName name="BU" localSheetId="16">'[7]#REF'!#REF!</definedName>
    <definedName name="BU" localSheetId="18">'[7]#REF'!#REF!</definedName>
    <definedName name="BU" localSheetId="20">'[7]#REF'!#REF!</definedName>
    <definedName name="BU" localSheetId="23">'[7]#REF'!#REF!</definedName>
    <definedName name="BU" localSheetId="25">'[7]#REF'!#REF!</definedName>
    <definedName name="BU" localSheetId="28">'[7]#REF'!#REF!</definedName>
    <definedName name="BU" localSheetId="27">'[7]#REF'!#REF!</definedName>
    <definedName name="BU">'[7]#REF'!#REF!</definedName>
    <definedName name="budget_year">[8]drop_downs!$A$118:$A$120</definedName>
    <definedName name="Building_Cost">[9]SOTP!$D$7</definedName>
    <definedName name="cap">[8]drop_downs!$A$24:$A$27</definedName>
    <definedName name="capinv">[8]drop_downs!$A$65:$A$73</definedName>
    <definedName name="category">'[10]Service Category Listing'!$B$3:$B$42</definedName>
    <definedName name="Category1" localSheetId="29">#REF!</definedName>
    <definedName name="Category1" localSheetId="14">#REF!</definedName>
    <definedName name="Category1" localSheetId="16">#REF!</definedName>
    <definedName name="Category1" localSheetId="18">#REF!</definedName>
    <definedName name="Category1" localSheetId="20">#REF!</definedName>
    <definedName name="Category1" localSheetId="23">#REF!</definedName>
    <definedName name="Category1" localSheetId="25">#REF!</definedName>
    <definedName name="Category1" localSheetId="28">#REF!</definedName>
    <definedName name="Category1" localSheetId="27">#REF!</definedName>
    <definedName name="Category1">#REF!</definedName>
    <definedName name="Category2" localSheetId="29">#REF!</definedName>
    <definedName name="Category2" localSheetId="14">#REF!</definedName>
    <definedName name="Category2" localSheetId="16">#REF!</definedName>
    <definedName name="Category2" localSheetId="18">#REF!</definedName>
    <definedName name="Category2" localSheetId="20">#REF!</definedName>
    <definedName name="Category2" localSheetId="23">#REF!</definedName>
    <definedName name="Category2" localSheetId="25">#REF!</definedName>
    <definedName name="Category2" localSheetId="28">#REF!</definedName>
    <definedName name="Category2" localSheetId="27">#REF!</definedName>
    <definedName name="Category2">#REF!</definedName>
    <definedName name="Category3" localSheetId="29">#REF!</definedName>
    <definedName name="Category3" localSheetId="14">#REF!</definedName>
    <definedName name="Category3" localSheetId="16">#REF!</definedName>
    <definedName name="Category3" localSheetId="18">#REF!</definedName>
    <definedName name="Category3" localSheetId="20">#REF!</definedName>
    <definedName name="Category3" localSheetId="23">#REF!</definedName>
    <definedName name="Category3" localSheetId="25">#REF!</definedName>
    <definedName name="Category3" localSheetId="28">#REF!</definedName>
    <definedName name="Category3" localSheetId="27">#REF!</definedName>
    <definedName name="Category3">#REF!</definedName>
    <definedName name="cc">[11]Clerks!$AH$1:$AL$1</definedName>
    <definedName name="cert">[8]drop_downs!$A$111:$A$115</definedName>
    <definedName name="Clerks_Services">[12]Clerks!$AG$1:$AK$1</definedName>
    <definedName name="close">'[13]Data Tab 1'!$A$10:$A$12</definedName>
    <definedName name="cmo">'[11]City Managers Office'!$AH$1:$AN$1</definedName>
    <definedName name="CMO_Services">'[12]City Managers Office'!$AG$1:$AM$1</definedName>
    <definedName name="Commercial_SF">[9]SOTP!$F$7</definedName>
    <definedName name="Council_Summary">#REF!</definedName>
    <definedName name="COV_Funding_Source">'[6]drop down'!$M$5:$M$8</definedName>
    <definedName name="CS_Services">'[12]Community Services'!$AG$1:$AO$1</definedName>
    <definedName name="CSG">'[14]RFT - CUPE 15 - July_08'!$B$2:$K$150</definedName>
    <definedName name="Cum_Int" localSheetId="29">#REF!</definedName>
    <definedName name="Cum_Int" localSheetId="14">#REF!</definedName>
    <definedName name="Cum_Int" localSheetId="16">#REF!</definedName>
    <definedName name="Cum_Int" localSheetId="18">#REF!</definedName>
    <definedName name="Cum_Int" localSheetId="20">#REF!</definedName>
    <definedName name="Cum_Int" localSheetId="23">#REF!</definedName>
    <definedName name="Cum_Int" localSheetId="25">#REF!</definedName>
    <definedName name="Cum_Int" localSheetId="28">#REF!</definedName>
    <definedName name="Cum_Int" localSheetId="27">#REF!</definedName>
    <definedName name="Cum_Int">#REF!</definedName>
    <definedName name="CUPE152002" localSheetId="29">[15]Cupe15!#REF!</definedName>
    <definedName name="CUPE152002" localSheetId="14">[15]Cupe15!#REF!</definedName>
    <definedName name="CUPE152002" localSheetId="16">[15]Cupe15!#REF!</definedName>
    <definedName name="CUPE152002" localSheetId="18">[15]Cupe15!#REF!</definedName>
    <definedName name="CUPE152002" localSheetId="20">[15]Cupe15!#REF!</definedName>
    <definedName name="CUPE152002" localSheetId="23">[15]Cupe15!#REF!</definedName>
    <definedName name="CUPE152002" localSheetId="25">[15]Cupe15!#REF!</definedName>
    <definedName name="CUPE152002" localSheetId="28">[15]Cupe15!#REF!</definedName>
    <definedName name="CUPE152002" localSheetId="27">[15]Cupe15!#REF!</definedName>
    <definedName name="CUPE152002">[15]Cupe15!#REF!</definedName>
    <definedName name="Current_Rent_Target" localSheetId="29">#REF!</definedName>
    <definedName name="Current_Rent_Target" localSheetId="14">#REF!</definedName>
    <definedName name="Current_Rent_Target" localSheetId="16">#REF!</definedName>
    <definedName name="Current_Rent_Target" localSheetId="18">#REF!</definedName>
    <definedName name="Current_Rent_Target" localSheetId="20">#REF!</definedName>
    <definedName name="Current_Rent_Target" localSheetId="23">#REF!</definedName>
    <definedName name="Current_Rent_Target" localSheetId="25">#REF!</definedName>
    <definedName name="Current_Rent_Target" localSheetId="28">#REF!</definedName>
    <definedName name="Current_Rent_Target" localSheetId="27">#REF!</definedName>
    <definedName name="Current_Rent_Target">#REF!</definedName>
    <definedName name="curryrplan" localSheetId="29">#REF!</definedName>
    <definedName name="curryrplan" localSheetId="14">#REF!</definedName>
    <definedName name="curryrplan" localSheetId="16">#REF!</definedName>
    <definedName name="curryrplan" localSheetId="18">#REF!</definedName>
    <definedName name="curryrplan" localSheetId="20">#REF!</definedName>
    <definedName name="curryrplan" localSheetId="23">#REF!</definedName>
    <definedName name="curryrplan" localSheetId="25">#REF!</definedName>
    <definedName name="curryrplan" localSheetId="28">#REF!</definedName>
    <definedName name="curryrplan" localSheetId="27">#REF!</definedName>
    <definedName name="curryrplan">#REF!</definedName>
    <definedName name="d" localSheetId="29" hidden="1">{#N/A,#N/A,FALSE,"Report Data";#N/A,#N/A,FALSE,"COMP POOL";#N/A,#N/A,FALSE,"COMP POOL NB95";#N/A,#N/A,FALSE,"COMP POOL NB94"}</definedName>
    <definedName name="d" localSheetId="19" hidden="1">{#N/A,#N/A,FALSE,"Report Data";#N/A,#N/A,FALSE,"COMP POOL";#N/A,#N/A,FALSE,"COMP POOL NB95";#N/A,#N/A,FALSE,"COMP POOL NB94"}</definedName>
    <definedName name="d" localSheetId="28" hidden="1">{#N/A,#N/A,FALSE,"Report Data";#N/A,#N/A,FALSE,"COMP POOL";#N/A,#N/A,FALSE,"COMP POOL NB95";#N/A,#N/A,FALSE,"COMP POOL NB94"}</definedName>
    <definedName name="d" hidden="1">{#N/A,#N/A,FALSE,"Report Data";#N/A,#N/A,FALSE,"COMP POOL";#N/A,#N/A,FALSE,"COMP POOL NB95";#N/A,#N/A,FALSE,"COMP POOL NB94"}</definedName>
    <definedName name="dasdsa">[16]Dropdowns!$A$15:$A$17</definedName>
    <definedName name="Data" localSheetId="29">#REF!</definedName>
    <definedName name="Data" localSheetId="14">#REF!</definedName>
    <definedName name="Data" localSheetId="16">#REF!</definedName>
    <definedName name="Data" localSheetId="18">#REF!</definedName>
    <definedName name="Data" localSheetId="20">#REF!</definedName>
    <definedName name="Data" localSheetId="23">#REF!</definedName>
    <definedName name="Data" localSheetId="25">#REF!</definedName>
    <definedName name="Data" localSheetId="28">#REF!</definedName>
    <definedName name="Data" localSheetId="27">#REF!</definedName>
    <definedName name="Data">#REF!</definedName>
    <definedName name="DATA_03" localSheetId="29">'[17]Sample Annual Expense Budget'!#REF!</definedName>
    <definedName name="DATA_03" localSheetId="14">'[17]Sample Annual Expense Budget'!#REF!</definedName>
    <definedName name="DATA_03" localSheetId="16">'[17]Sample Annual Expense Budget'!#REF!</definedName>
    <definedName name="DATA_03" localSheetId="18">'[17]Sample Annual Expense Budget'!#REF!</definedName>
    <definedName name="DATA_03" localSheetId="20">'[17]Sample Annual Expense Budget'!#REF!</definedName>
    <definedName name="DATA_03" localSheetId="23">'[17]Sample Annual Expense Budget'!#REF!</definedName>
    <definedName name="DATA_03" localSheetId="25">'[17]Sample Annual Expense Budget'!#REF!</definedName>
    <definedName name="DATA_03" localSheetId="28">'[17]Sample Annual Expense Budget'!#REF!</definedName>
    <definedName name="DATA_03" localSheetId="27">'[17]Sample Annual Expense Budget'!#REF!</definedName>
    <definedName name="DATA_03">'[17]Sample Annual Expense Budget'!#REF!</definedName>
    <definedName name="DATA1" localSheetId="29">'[18]2011 CT Salary Estimates Detail'!#REF!</definedName>
    <definedName name="DATA1" localSheetId="14">'[18]2011 CT Salary Estimates Detail'!#REF!</definedName>
    <definedName name="DATA1" localSheetId="16">'[18]2011 CT Salary Estimates Detail'!#REF!</definedName>
    <definedName name="DATA1" localSheetId="18">'[18]2011 CT Salary Estimates Detail'!#REF!</definedName>
    <definedName name="DATA1" localSheetId="20">'[18]2011 CT Salary Estimates Detail'!#REF!</definedName>
    <definedName name="DATA1" localSheetId="23">'[18]2011 CT Salary Estimates Detail'!#REF!</definedName>
    <definedName name="DATA1" localSheetId="25">'[18]2011 CT Salary Estimates Detail'!#REF!</definedName>
    <definedName name="DATA1" localSheetId="28">'[18]2011 CT Salary Estimates Detail'!#REF!</definedName>
    <definedName name="DATA1" localSheetId="27">'[18]2011 CT Salary Estimates Detail'!#REF!</definedName>
    <definedName name="DATA1">'[18]2011 CT Salary Estimates Detail'!#REF!</definedName>
    <definedName name="DATA10" localSheetId="29">'[18]2011 CT Salary Estimates Detail'!#REF!</definedName>
    <definedName name="DATA10" localSheetId="14">'[18]2011 CT Salary Estimates Detail'!#REF!</definedName>
    <definedName name="DATA10" localSheetId="16">'[18]2011 CT Salary Estimates Detail'!#REF!</definedName>
    <definedName name="DATA10" localSheetId="18">'[18]2011 CT Salary Estimates Detail'!#REF!</definedName>
    <definedName name="DATA10" localSheetId="20">'[18]2011 CT Salary Estimates Detail'!#REF!</definedName>
    <definedName name="DATA10" localSheetId="23">'[18]2011 CT Salary Estimates Detail'!#REF!</definedName>
    <definedName name="DATA10" localSheetId="25">'[18]2011 CT Salary Estimates Detail'!#REF!</definedName>
    <definedName name="DATA10" localSheetId="28">'[18]2011 CT Salary Estimates Detail'!#REF!</definedName>
    <definedName name="DATA10" localSheetId="27">'[18]2011 CT Salary Estimates Detail'!#REF!</definedName>
    <definedName name="DATA10">'[18]2011 CT Salary Estimates Detail'!#REF!</definedName>
    <definedName name="DATA11" localSheetId="29">'[18]2011 CT Salary Estimates Detail'!#REF!</definedName>
    <definedName name="DATA11" localSheetId="14">'[18]2011 CT Salary Estimates Detail'!#REF!</definedName>
    <definedName name="DATA11" localSheetId="16">'[18]2011 CT Salary Estimates Detail'!#REF!</definedName>
    <definedName name="DATA11" localSheetId="18">'[18]2011 CT Salary Estimates Detail'!#REF!</definedName>
    <definedName name="DATA11" localSheetId="20">'[18]2011 CT Salary Estimates Detail'!#REF!</definedName>
    <definedName name="DATA11" localSheetId="23">'[18]2011 CT Salary Estimates Detail'!#REF!</definedName>
    <definedName name="DATA11" localSheetId="25">'[18]2011 CT Salary Estimates Detail'!#REF!</definedName>
    <definedName name="DATA11" localSheetId="28">'[18]2011 CT Salary Estimates Detail'!#REF!</definedName>
    <definedName name="DATA11" localSheetId="27">'[18]2011 CT Salary Estimates Detail'!#REF!</definedName>
    <definedName name="DATA11">'[18]2011 CT Salary Estimates Detail'!#REF!</definedName>
    <definedName name="DATA12" localSheetId="29">'[18]2011 CT Salary Estimates Detail'!#REF!</definedName>
    <definedName name="DATA12" localSheetId="14">'[18]2011 CT Salary Estimates Detail'!#REF!</definedName>
    <definedName name="DATA12" localSheetId="16">'[18]2011 CT Salary Estimates Detail'!#REF!</definedName>
    <definedName name="DATA12" localSheetId="18">'[18]2011 CT Salary Estimates Detail'!#REF!</definedName>
    <definedName name="DATA12" localSheetId="20">'[18]2011 CT Salary Estimates Detail'!#REF!</definedName>
    <definedName name="DATA12" localSheetId="23">'[18]2011 CT Salary Estimates Detail'!#REF!</definedName>
    <definedName name="DATA12" localSheetId="25">'[18]2011 CT Salary Estimates Detail'!#REF!</definedName>
    <definedName name="DATA12" localSheetId="28">'[18]2011 CT Salary Estimates Detail'!#REF!</definedName>
    <definedName name="DATA12" localSheetId="27">'[18]2011 CT Salary Estimates Detail'!#REF!</definedName>
    <definedName name="DATA12">'[18]2011 CT Salary Estimates Detail'!#REF!</definedName>
    <definedName name="DATA13" localSheetId="29">'[18]2011 CT Salary Estimates Detail'!#REF!</definedName>
    <definedName name="DATA13" localSheetId="14">'[18]2011 CT Salary Estimates Detail'!#REF!</definedName>
    <definedName name="DATA13" localSheetId="16">'[18]2011 CT Salary Estimates Detail'!#REF!</definedName>
    <definedName name="DATA13" localSheetId="18">'[18]2011 CT Salary Estimates Detail'!#REF!</definedName>
    <definedName name="DATA13" localSheetId="20">'[18]2011 CT Salary Estimates Detail'!#REF!</definedName>
    <definedName name="DATA13" localSheetId="23">'[18]2011 CT Salary Estimates Detail'!#REF!</definedName>
    <definedName name="DATA13" localSheetId="25">'[18]2011 CT Salary Estimates Detail'!#REF!</definedName>
    <definedName name="DATA13" localSheetId="28">'[18]2011 CT Salary Estimates Detail'!#REF!</definedName>
    <definedName name="DATA13" localSheetId="27">'[18]2011 CT Salary Estimates Detail'!#REF!</definedName>
    <definedName name="DATA13">'[18]2011 CT Salary Estimates Detail'!#REF!</definedName>
    <definedName name="DATA14">'[19]POs at Oct 3 2013'!$N$4:$N$11</definedName>
    <definedName name="DATA15" localSheetId="29">'[18]2011 CT Salary Estimates Detail'!#REF!</definedName>
    <definedName name="DATA15" localSheetId="14">'[18]2011 CT Salary Estimates Detail'!#REF!</definedName>
    <definedName name="DATA15" localSheetId="16">'[18]2011 CT Salary Estimates Detail'!#REF!</definedName>
    <definedName name="DATA15" localSheetId="18">'[18]2011 CT Salary Estimates Detail'!#REF!</definedName>
    <definedName name="DATA15" localSheetId="20">'[18]2011 CT Salary Estimates Detail'!#REF!</definedName>
    <definedName name="DATA15" localSheetId="23">'[18]2011 CT Salary Estimates Detail'!#REF!</definedName>
    <definedName name="DATA15" localSheetId="25">'[18]2011 CT Salary Estimates Detail'!#REF!</definedName>
    <definedName name="DATA15" localSheetId="28">'[18]2011 CT Salary Estimates Detail'!#REF!</definedName>
    <definedName name="DATA15" localSheetId="27">'[18]2011 CT Salary Estimates Detail'!#REF!</definedName>
    <definedName name="DATA15">'[18]2011 CT Salary Estimates Detail'!#REF!</definedName>
    <definedName name="DATA16" localSheetId="29">'[18]2011 CT Salary Estimates Detail'!#REF!</definedName>
    <definedName name="DATA16" localSheetId="14">'[18]2011 CT Salary Estimates Detail'!#REF!</definedName>
    <definedName name="DATA16" localSheetId="16">'[18]2011 CT Salary Estimates Detail'!#REF!</definedName>
    <definedName name="DATA16" localSheetId="18">'[18]2011 CT Salary Estimates Detail'!#REF!</definedName>
    <definedName name="DATA16" localSheetId="20">'[18]2011 CT Salary Estimates Detail'!#REF!</definedName>
    <definedName name="DATA16" localSheetId="23">'[18]2011 CT Salary Estimates Detail'!#REF!</definedName>
    <definedName name="DATA16" localSheetId="25">'[18]2011 CT Salary Estimates Detail'!#REF!</definedName>
    <definedName name="DATA16" localSheetId="28">'[18]2011 CT Salary Estimates Detail'!#REF!</definedName>
    <definedName name="DATA16" localSheetId="27">'[18]2011 CT Salary Estimates Detail'!#REF!</definedName>
    <definedName name="DATA16">'[18]2011 CT Salary Estimates Detail'!#REF!</definedName>
    <definedName name="DATA17" localSheetId="29">'[18]2011 CT Salary Estimates Detail'!#REF!</definedName>
    <definedName name="DATA17" localSheetId="14">'[18]2011 CT Salary Estimates Detail'!#REF!</definedName>
    <definedName name="DATA17" localSheetId="16">'[18]2011 CT Salary Estimates Detail'!#REF!</definedName>
    <definedName name="DATA17" localSheetId="18">'[18]2011 CT Salary Estimates Detail'!#REF!</definedName>
    <definedName name="DATA17" localSheetId="20">'[18]2011 CT Salary Estimates Detail'!#REF!</definedName>
    <definedName name="DATA17" localSheetId="23">'[18]2011 CT Salary Estimates Detail'!#REF!</definedName>
    <definedName name="DATA17" localSheetId="25">'[18]2011 CT Salary Estimates Detail'!#REF!</definedName>
    <definedName name="DATA17" localSheetId="28">'[18]2011 CT Salary Estimates Detail'!#REF!</definedName>
    <definedName name="DATA17" localSheetId="27">'[18]2011 CT Salary Estimates Detail'!#REF!</definedName>
    <definedName name="DATA17">'[18]2011 CT Salary Estimates Detail'!#REF!</definedName>
    <definedName name="DATA18" localSheetId="29">'[18]2011 CT Salary Estimates Detail'!#REF!</definedName>
    <definedName name="DATA18" localSheetId="14">'[18]2011 CT Salary Estimates Detail'!#REF!</definedName>
    <definedName name="DATA18" localSheetId="16">'[18]2011 CT Salary Estimates Detail'!#REF!</definedName>
    <definedName name="DATA18" localSheetId="18">'[18]2011 CT Salary Estimates Detail'!#REF!</definedName>
    <definedName name="DATA18" localSheetId="20">'[18]2011 CT Salary Estimates Detail'!#REF!</definedName>
    <definedName name="DATA18" localSheetId="23">'[18]2011 CT Salary Estimates Detail'!#REF!</definedName>
    <definedName name="DATA18" localSheetId="25">'[18]2011 CT Salary Estimates Detail'!#REF!</definedName>
    <definedName name="DATA18" localSheetId="28">'[18]2011 CT Salary Estimates Detail'!#REF!</definedName>
    <definedName name="DATA18" localSheetId="27">'[18]2011 CT Salary Estimates Detail'!#REF!</definedName>
    <definedName name="DATA18">'[18]2011 CT Salary Estimates Detail'!#REF!</definedName>
    <definedName name="DATA19" localSheetId="29">'[18]2011 CT Salary Estimates Detail'!#REF!</definedName>
    <definedName name="DATA19" localSheetId="14">'[18]2011 CT Salary Estimates Detail'!#REF!</definedName>
    <definedName name="DATA19" localSheetId="16">'[18]2011 CT Salary Estimates Detail'!#REF!</definedName>
    <definedName name="DATA19" localSheetId="18">'[18]2011 CT Salary Estimates Detail'!#REF!</definedName>
    <definedName name="DATA19" localSheetId="20">'[18]2011 CT Salary Estimates Detail'!#REF!</definedName>
    <definedName name="DATA19" localSheetId="23">'[18]2011 CT Salary Estimates Detail'!#REF!</definedName>
    <definedName name="DATA19" localSheetId="25">'[18]2011 CT Salary Estimates Detail'!#REF!</definedName>
    <definedName name="DATA19" localSheetId="28">'[18]2011 CT Salary Estimates Detail'!#REF!</definedName>
    <definedName name="DATA19" localSheetId="27">'[18]2011 CT Salary Estimates Detail'!#REF!</definedName>
    <definedName name="DATA19">'[18]2011 CT Salary Estimates Detail'!#REF!</definedName>
    <definedName name="DATA2" localSheetId="29">'[18]2011 CT Salary Estimates Detail'!#REF!</definedName>
    <definedName name="DATA2" localSheetId="14">'[18]2011 CT Salary Estimates Detail'!#REF!</definedName>
    <definedName name="DATA2" localSheetId="16">'[18]2011 CT Salary Estimates Detail'!#REF!</definedName>
    <definedName name="DATA2" localSheetId="18">'[18]2011 CT Salary Estimates Detail'!#REF!</definedName>
    <definedName name="DATA2" localSheetId="20">'[18]2011 CT Salary Estimates Detail'!#REF!</definedName>
    <definedName name="DATA2" localSheetId="23">'[18]2011 CT Salary Estimates Detail'!#REF!</definedName>
    <definedName name="DATA2" localSheetId="25">'[18]2011 CT Salary Estimates Detail'!#REF!</definedName>
    <definedName name="DATA2" localSheetId="28">'[18]2011 CT Salary Estimates Detail'!#REF!</definedName>
    <definedName name="DATA2" localSheetId="27">'[18]2011 CT Salary Estimates Detail'!#REF!</definedName>
    <definedName name="DATA2">'[18]2011 CT Salary Estimates Detail'!#REF!</definedName>
    <definedName name="DATA20" localSheetId="29">'[18]2011 CT Salary Estimates Detail'!#REF!</definedName>
    <definedName name="DATA20" localSheetId="14">'[18]2011 CT Salary Estimates Detail'!#REF!</definedName>
    <definedName name="DATA20" localSheetId="16">'[18]2011 CT Salary Estimates Detail'!#REF!</definedName>
    <definedName name="DATA20" localSheetId="18">'[18]2011 CT Salary Estimates Detail'!#REF!</definedName>
    <definedName name="DATA20" localSheetId="20">'[18]2011 CT Salary Estimates Detail'!#REF!</definedName>
    <definedName name="DATA20" localSheetId="23">'[18]2011 CT Salary Estimates Detail'!#REF!</definedName>
    <definedName name="DATA20" localSheetId="25">'[18]2011 CT Salary Estimates Detail'!#REF!</definedName>
    <definedName name="DATA20" localSheetId="28">'[18]2011 CT Salary Estimates Detail'!#REF!</definedName>
    <definedName name="DATA20" localSheetId="27">'[18]2011 CT Salary Estimates Detail'!#REF!</definedName>
    <definedName name="DATA20">'[18]2011 CT Salary Estimates Detail'!#REF!</definedName>
    <definedName name="DATA21" localSheetId="29">'[18]2011 CT Salary Estimates Detail'!#REF!</definedName>
    <definedName name="DATA21" localSheetId="14">'[18]2011 CT Salary Estimates Detail'!#REF!</definedName>
    <definedName name="DATA21" localSheetId="16">'[18]2011 CT Salary Estimates Detail'!#REF!</definedName>
    <definedName name="DATA21" localSheetId="18">'[18]2011 CT Salary Estimates Detail'!#REF!</definedName>
    <definedName name="DATA21" localSheetId="20">'[18]2011 CT Salary Estimates Detail'!#REF!</definedName>
    <definedName name="DATA21" localSheetId="23">'[18]2011 CT Salary Estimates Detail'!#REF!</definedName>
    <definedName name="DATA21" localSheetId="25">'[18]2011 CT Salary Estimates Detail'!#REF!</definedName>
    <definedName name="DATA21" localSheetId="28">'[18]2011 CT Salary Estimates Detail'!#REF!</definedName>
    <definedName name="DATA21" localSheetId="27">'[18]2011 CT Salary Estimates Detail'!#REF!</definedName>
    <definedName name="DATA21">'[18]2011 CT Salary Estimates Detail'!#REF!</definedName>
    <definedName name="DATA22" localSheetId="29">'[18]2011 CT Salary Estimates Detail'!#REF!</definedName>
    <definedName name="DATA22" localSheetId="14">'[18]2011 CT Salary Estimates Detail'!#REF!</definedName>
    <definedName name="DATA22" localSheetId="16">'[18]2011 CT Salary Estimates Detail'!#REF!</definedName>
    <definedName name="DATA22" localSheetId="18">'[18]2011 CT Salary Estimates Detail'!#REF!</definedName>
    <definedName name="DATA22" localSheetId="20">'[18]2011 CT Salary Estimates Detail'!#REF!</definedName>
    <definedName name="DATA22" localSheetId="23">'[18]2011 CT Salary Estimates Detail'!#REF!</definedName>
    <definedName name="DATA22" localSheetId="25">'[18]2011 CT Salary Estimates Detail'!#REF!</definedName>
    <definedName name="DATA22" localSheetId="28">'[18]2011 CT Salary Estimates Detail'!#REF!</definedName>
    <definedName name="DATA22" localSheetId="27">'[18]2011 CT Salary Estimates Detail'!#REF!</definedName>
    <definedName name="DATA22">'[18]2011 CT Salary Estimates Detail'!#REF!</definedName>
    <definedName name="DATA23" localSheetId="29">'[18]2011 CT Salary Estimates Detail'!#REF!</definedName>
    <definedName name="DATA23" localSheetId="14">'[18]2011 CT Salary Estimates Detail'!#REF!</definedName>
    <definedName name="DATA23" localSheetId="16">'[18]2011 CT Salary Estimates Detail'!#REF!</definedName>
    <definedName name="DATA23" localSheetId="18">'[18]2011 CT Salary Estimates Detail'!#REF!</definedName>
    <definedName name="DATA23" localSheetId="20">'[18]2011 CT Salary Estimates Detail'!#REF!</definedName>
    <definedName name="DATA23" localSheetId="23">'[18]2011 CT Salary Estimates Detail'!#REF!</definedName>
    <definedName name="DATA23" localSheetId="25">'[18]2011 CT Salary Estimates Detail'!#REF!</definedName>
    <definedName name="DATA23" localSheetId="28">'[18]2011 CT Salary Estimates Detail'!#REF!</definedName>
    <definedName name="DATA23" localSheetId="27">'[18]2011 CT Salary Estimates Detail'!#REF!</definedName>
    <definedName name="DATA23">'[18]2011 CT Salary Estimates Detail'!#REF!</definedName>
    <definedName name="DATA24" localSheetId="29">'[18]2011 CT Salary Estimates Detail'!#REF!</definedName>
    <definedName name="DATA24" localSheetId="14">'[18]2011 CT Salary Estimates Detail'!#REF!</definedName>
    <definedName name="DATA24" localSheetId="16">'[18]2011 CT Salary Estimates Detail'!#REF!</definedName>
    <definedName name="DATA24" localSheetId="18">'[18]2011 CT Salary Estimates Detail'!#REF!</definedName>
    <definedName name="DATA24" localSheetId="20">'[18]2011 CT Salary Estimates Detail'!#REF!</definedName>
    <definedName name="DATA24" localSheetId="23">'[18]2011 CT Salary Estimates Detail'!#REF!</definedName>
    <definedName name="DATA24" localSheetId="25">'[18]2011 CT Salary Estimates Detail'!#REF!</definedName>
    <definedName name="DATA24" localSheetId="28">'[18]2011 CT Salary Estimates Detail'!#REF!</definedName>
    <definedName name="DATA24" localSheetId="27">'[18]2011 CT Salary Estimates Detail'!#REF!</definedName>
    <definedName name="DATA24">'[18]2011 CT Salary Estimates Detail'!#REF!</definedName>
    <definedName name="DATA25" localSheetId="29">'[18]2011 CT Salary Estimates Detail'!#REF!</definedName>
    <definedName name="DATA25" localSheetId="14">'[18]2011 CT Salary Estimates Detail'!#REF!</definedName>
    <definedName name="DATA25" localSheetId="16">'[18]2011 CT Salary Estimates Detail'!#REF!</definedName>
    <definedName name="DATA25" localSheetId="18">'[18]2011 CT Salary Estimates Detail'!#REF!</definedName>
    <definedName name="DATA25" localSheetId="20">'[18]2011 CT Salary Estimates Detail'!#REF!</definedName>
    <definedName name="DATA25" localSheetId="23">'[18]2011 CT Salary Estimates Detail'!#REF!</definedName>
    <definedName name="DATA25" localSheetId="25">'[18]2011 CT Salary Estimates Detail'!#REF!</definedName>
    <definedName name="DATA25" localSheetId="28">'[18]2011 CT Salary Estimates Detail'!#REF!</definedName>
    <definedName name="DATA25" localSheetId="27">'[18]2011 CT Salary Estimates Detail'!#REF!</definedName>
    <definedName name="DATA25">'[18]2011 CT Salary Estimates Detail'!#REF!</definedName>
    <definedName name="DATA26" localSheetId="29">#REF!</definedName>
    <definedName name="DATA26" localSheetId="14">#REF!</definedName>
    <definedName name="DATA26" localSheetId="16">#REF!</definedName>
    <definedName name="DATA26" localSheetId="18">#REF!</definedName>
    <definedName name="DATA26" localSheetId="20">#REF!</definedName>
    <definedName name="DATA26" localSheetId="23">#REF!</definedName>
    <definedName name="DATA26" localSheetId="25">#REF!</definedName>
    <definedName name="DATA26" localSheetId="28">#REF!</definedName>
    <definedName name="DATA26" localSheetId="27">#REF!</definedName>
    <definedName name="DATA26">#REF!</definedName>
    <definedName name="DATA27" localSheetId="29">#REF!</definedName>
    <definedName name="DATA27" localSheetId="14">#REF!</definedName>
    <definedName name="DATA27" localSheetId="16">#REF!</definedName>
    <definedName name="DATA27" localSheetId="18">#REF!</definedName>
    <definedName name="DATA27" localSheetId="20">#REF!</definedName>
    <definedName name="DATA27" localSheetId="23">#REF!</definedName>
    <definedName name="DATA27" localSheetId="25">#REF!</definedName>
    <definedName name="DATA27" localSheetId="28">#REF!</definedName>
    <definedName name="DATA27" localSheetId="27">#REF!</definedName>
    <definedName name="DATA27">#REF!</definedName>
    <definedName name="DATA28" localSheetId="29">#REF!</definedName>
    <definedName name="DATA28" localSheetId="14">#REF!</definedName>
    <definedName name="DATA28" localSheetId="16">#REF!</definedName>
    <definedName name="DATA28" localSheetId="18">#REF!</definedName>
    <definedName name="DATA28" localSheetId="20">#REF!</definedName>
    <definedName name="DATA28" localSheetId="23">#REF!</definedName>
    <definedName name="DATA28" localSheetId="25">#REF!</definedName>
    <definedName name="DATA28" localSheetId="28">#REF!</definedName>
    <definedName name="DATA28" localSheetId="27">#REF!</definedName>
    <definedName name="DATA28">#REF!</definedName>
    <definedName name="DATA29" localSheetId="29">#REF!</definedName>
    <definedName name="DATA29" localSheetId="14">#REF!</definedName>
    <definedName name="DATA29" localSheetId="16">#REF!</definedName>
    <definedName name="DATA29" localSheetId="18">#REF!</definedName>
    <definedName name="DATA29" localSheetId="20">#REF!</definedName>
    <definedName name="DATA29" localSheetId="23">#REF!</definedName>
    <definedName name="DATA29" localSheetId="25">#REF!</definedName>
    <definedName name="DATA29" localSheetId="28">#REF!</definedName>
    <definedName name="DATA29" localSheetId="27">#REF!</definedName>
    <definedName name="DATA29">#REF!</definedName>
    <definedName name="DATA3" localSheetId="29">'[18]2011 CT Salary Estimates Detail'!#REF!</definedName>
    <definedName name="DATA3" localSheetId="14">'[18]2011 CT Salary Estimates Detail'!#REF!</definedName>
    <definedName name="DATA3" localSheetId="16">'[18]2011 CT Salary Estimates Detail'!#REF!</definedName>
    <definedName name="DATA3" localSheetId="18">'[18]2011 CT Salary Estimates Detail'!#REF!</definedName>
    <definedName name="DATA3" localSheetId="20">'[18]2011 CT Salary Estimates Detail'!#REF!</definedName>
    <definedName name="DATA3" localSheetId="23">'[18]2011 CT Salary Estimates Detail'!#REF!</definedName>
    <definedName name="DATA3" localSheetId="25">'[18]2011 CT Salary Estimates Detail'!#REF!</definedName>
    <definedName name="DATA3" localSheetId="28">'[18]2011 CT Salary Estimates Detail'!#REF!</definedName>
    <definedName name="DATA3" localSheetId="27">'[18]2011 CT Salary Estimates Detail'!#REF!</definedName>
    <definedName name="DATA3">'[18]2011 CT Salary Estimates Detail'!#REF!</definedName>
    <definedName name="DATA30" localSheetId="29">#REF!</definedName>
    <definedName name="DATA30" localSheetId="14">#REF!</definedName>
    <definedName name="DATA30" localSheetId="16">#REF!</definedName>
    <definedName name="DATA30" localSheetId="18">#REF!</definedName>
    <definedName name="DATA30" localSheetId="20">#REF!</definedName>
    <definedName name="DATA30" localSheetId="23">#REF!</definedName>
    <definedName name="DATA30" localSheetId="25">#REF!</definedName>
    <definedName name="DATA30" localSheetId="28">#REF!</definedName>
    <definedName name="DATA30" localSheetId="27">#REF!</definedName>
    <definedName name="DATA30">#REF!</definedName>
    <definedName name="DATA31" localSheetId="29">#REF!</definedName>
    <definedName name="DATA31" localSheetId="14">#REF!</definedName>
    <definedName name="DATA31" localSheetId="16">#REF!</definedName>
    <definedName name="DATA31" localSheetId="18">#REF!</definedName>
    <definedName name="DATA31" localSheetId="20">#REF!</definedName>
    <definedName name="DATA31" localSheetId="23">#REF!</definedName>
    <definedName name="DATA31" localSheetId="25">#REF!</definedName>
    <definedName name="DATA31" localSheetId="28">#REF!</definedName>
    <definedName name="DATA31" localSheetId="27">#REF!</definedName>
    <definedName name="DATA31">#REF!</definedName>
    <definedName name="DATA32" localSheetId="29">'[20]PS Target Build'!#REF!</definedName>
    <definedName name="DATA32" localSheetId="14">'[20]PS Target Build'!#REF!</definedName>
    <definedName name="DATA32" localSheetId="16">'[20]PS Target Build'!#REF!</definedName>
    <definedName name="DATA32" localSheetId="18">'[20]PS Target Build'!#REF!</definedName>
    <definedName name="DATA32" localSheetId="20">'[20]PS Target Build'!#REF!</definedName>
    <definedName name="DATA32" localSheetId="23">'[20]PS Target Build'!#REF!</definedName>
    <definedName name="DATA32" localSheetId="25">'[20]PS Target Build'!#REF!</definedName>
    <definedName name="DATA32" localSheetId="28">'[20]PS Target Build'!#REF!</definedName>
    <definedName name="DATA32" localSheetId="27">'[20]PS Target Build'!#REF!</definedName>
    <definedName name="DATA32">'[20]PS Target Build'!#REF!</definedName>
    <definedName name="DATA33" localSheetId="29">'[20]PS Target Build'!#REF!</definedName>
    <definedName name="DATA33" localSheetId="14">'[20]PS Target Build'!#REF!</definedName>
    <definedName name="DATA33" localSheetId="16">'[20]PS Target Build'!#REF!</definedName>
    <definedName name="DATA33" localSheetId="18">'[20]PS Target Build'!#REF!</definedName>
    <definedName name="DATA33" localSheetId="20">'[20]PS Target Build'!#REF!</definedName>
    <definedName name="DATA33" localSheetId="23">'[20]PS Target Build'!#REF!</definedName>
    <definedName name="DATA33" localSheetId="25">'[20]PS Target Build'!#REF!</definedName>
    <definedName name="DATA33" localSheetId="28">'[20]PS Target Build'!#REF!</definedName>
    <definedName name="DATA33" localSheetId="27">'[20]PS Target Build'!#REF!</definedName>
    <definedName name="DATA33">'[20]PS Target Build'!#REF!</definedName>
    <definedName name="DATA4" localSheetId="29">'[18]2011 CT Salary Estimates Detail'!#REF!</definedName>
    <definedName name="DATA4" localSheetId="14">'[18]2011 CT Salary Estimates Detail'!#REF!</definedName>
    <definedName name="DATA4" localSheetId="16">'[18]2011 CT Salary Estimates Detail'!#REF!</definedName>
    <definedName name="DATA4" localSheetId="18">'[18]2011 CT Salary Estimates Detail'!#REF!</definedName>
    <definedName name="DATA4" localSheetId="20">'[18]2011 CT Salary Estimates Detail'!#REF!</definedName>
    <definedName name="DATA4" localSheetId="23">'[18]2011 CT Salary Estimates Detail'!#REF!</definedName>
    <definedName name="DATA4" localSheetId="25">'[18]2011 CT Salary Estimates Detail'!#REF!</definedName>
    <definedName name="DATA4" localSheetId="28">'[18]2011 CT Salary Estimates Detail'!#REF!</definedName>
    <definedName name="DATA4" localSheetId="27">'[18]2011 CT Salary Estimates Detail'!#REF!</definedName>
    <definedName name="DATA4">'[18]2011 CT Salary Estimates Detail'!#REF!</definedName>
    <definedName name="DATA5" localSheetId="29">'[18]2011 CT Salary Estimates Detail'!#REF!</definedName>
    <definedName name="DATA5" localSheetId="14">'[18]2011 CT Salary Estimates Detail'!#REF!</definedName>
    <definedName name="DATA5" localSheetId="16">'[18]2011 CT Salary Estimates Detail'!#REF!</definedName>
    <definedName name="DATA5" localSheetId="18">'[18]2011 CT Salary Estimates Detail'!#REF!</definedName>
    <definedName name="DATA5" localSheetId="20">'[18]2011 CT Salary Estimates Detail'!#REF!</definedName>
    <definedName name="DATA5" localSheetId="23">'[18]2011 CT Salary Estimates Detail'!#REF!</definedName>
    <definedName name="DATA5" localSheetId="25">'[18]2011 CT Salary Estimates Detail'!#REF!</definedName>
    <definedName name="DATA5" localSheetId="28">'[18]2011 CT Salary Estimates Detail'!#REF!</definedName>
    <definedName name="DATA5" localSheetId="27">'[18]2011 CT Salary Estimates Detail'!#REF!</definedName>
    <definedName name="DATA5">'[18]2011 CT Salary Estimates Detail'!#REF!</definedName>
    <definedName name="DATA6" localSheetId="29">'[18]2011 CT Salary Estimates Detail'!#REF!</definedName>
    <definedName name="DATA6" localSheetId="14">'[18]2011 CT Salary Estimates Detail'!#REF!</definedName>
    <definedName name="DATA6" localSheetId="16">'[18]2011 CT Salary Estimates Detail'!#REF!</definedName>
    <definedName name="DATA6" localSheetId="18">'[18]2011 CT Salary Estimates Detail'!#REF!</definedName>
    <definedName name="DATA6" localSheetId="20">'[18]2011 CT Salary Estimates Detail'!#REF!</definedName>
    <definedName name="DATA6" localSheetId="23">'[18]2011 CT Salary Estimates Detail'!#REF!</definedName>
    <definedName name="DATA6" localSheetId="25">'[18]2011 CT Salary Estimates Detail'!#REF!</definedName>
    <definedName name="DATA6" localSheetId="28">'[18]2011 CT Salary Estimates Detail'!#REF!</definedName>
    <definedName name="DATA6" localSheetId="27">'[18]2011 CT Salary Estimates Detail'!#REF!</definedName>
    <definedName name="DATA6">'[18]2011 CT Salary Estimates Detail'!#REF!</definedName>
    <definedName name="DATA7" localSheetId="29">'[18]2011 CT Salary Estimates Detail'!#REF!</definedName>
    <definedName name="DATA7" localSheetId="14">'[18]2011 CT Salary Estimates Detail'!#REF!</definedName>
    <definedName name="DATA7" localSheetId="16">'[18]2011 CT Salary Estimates Detail'!#REF!</definedName>
    <definedName name="DATA7" localSheetId="18">'[18]2011 CT Salary Estimates Detail'!#REF!</definedName>
    <definedName name="DATA7" localSheetId="20">'[18]2011 CT Salary Estimates Detail'!#REF!</definedName>
    <definedName name="DATA7" localSheetId="23">'[18]2011 CT Salary Estimates Detail'!#REF!</definedName>
    <definedName name="DATA7" localSheetId="25">'[18]2011 CT Salary Estimates Detail'!#REF!</definedName>
    <definedName name="DATA7" localSheetId="28">'[18]2011 CT Salary Estimates Detail'!#REF!</definedName>
    <definedName name="DATA7" localSheetId="27">'[18]2011 CT Salary Estimates Detail'!#REF!</definedName>
    <definedName name="DATA7">'[18]2011 CT Salary Estimates Detail'!#REF!</definedName>
    <definedName name="DATA8" localSheetId="29">'[18]2011 CT Salary Estimates Detail'!#REF!</definedName>
    <definedName name="DATA8" localSheetId="14">'[18]2011 CT Salary Estimates Detail'!#REF!</definedName>
    <definedName name="DATA8" localSheetId="16">'[18]2011 CT Salary Estimates Detail'!#REF!</definedName>
    <definedName name="DATA8" localSheetId="18">'[18]2011 CT Salary Estimates Detail'!#REF!</definedName>
    <definedName name="DATA8" localSheetId="20">'[18]2011 CT Salary Estimates Detail'!#REF!</definedName>
    <definedName name="DATA8" localSheetId="23">'[18]2011 CT Salary Estimates Detail'!#REF!</definedName>
    <definedName name="DATA8" localSheetId="25">'[18]2011 CT Salary Estimates Detail'!#REF!</definedName>
    <definedName name="DATA8" localSheetId="28">'[18]2011 CT Salary Estimates Detail'!#REF!</definedName>
    <definedName name="DATA8" localSheetId="27">'[18]2011 CT Salary Estimates Detail'!#REF!</definedName>
    <definedName name="DATA8">'[18]2011 CT Salary Estimates Detail'!#REF!</definedName>
    <definedName name="DATA9" localSheetId="29">'[18]2011 CT Salary Estimates Detail'!#REF!</definedName>
    <definedName name="DATA9" localSheetId="14">'[18]2011 CT Salary Estimates Detail'!#REF!</definedName>
    <definedName name="DATA9" localSheetId="16">'[18]2011 CT Salary Estimates Detail'!#REF!</definedName>
    <definedName name="DATA9" localSheetId="18">'[18]2011 CT Salary Estimates Detail'!#REF!</definedName>
    <definedName name="DATA9" localSheetId="20">'[18]2011 CT Salary Estimates Detail'!#REF!</definedName>
    <definedName name="DATA9" localSheetId="23">'[18]2011 CT Salary Estimates Detail'!#REF!</definedName>
    <definedName name="DATA9" localSheetId="25">'[18]2011 CT Salary Estimates Detail'!#REF!</definedName>
    <definedName name="DATA9" localSheetId="28">'[18]2011 CT Salary Estimates Detail'!#REF!</definedName>
    <definedName name="DATA9" localSheetId="27">'[18]2011 CT Salary Estimates Detail'!#REF!</definedName>
    <definedName name="DATA9">'[18]2011 CT Salary Estimates Detail'!#REF!</definedName>
    <definedName name="Dates" localSheetId="29">#REF!</definedName>
    <definedName name="Dates" localSheetId="14">#REF!</definedName>
    <definedName name="Dates" localSheetId="16">#REF!</definedName>
    <definedName name="Dates" localSheetId="18">#REF!</definedName>
    <definedName name="Dates" localSheetId="20">#REF!</definedName>
    <definedName name="Dates" localSheetId="23">#REF!</definedName>
    <definedName name="Dates" localSheetId="25">#REF!</definedName>
    <definedName name="Dates" localSheetId="28">#REF!</definedName>
    <definedName name="Dates" localSheetId="27">#REF!</definedName>
    <definedName name="Dates">#REF!</definedName>
    <definedName name="DATESTAMP" localSheetId="29">#REF!</definedName>
    <definedName name="DATESTAMP" localSheetId="14">#REF!</definedName>
    <definedName name="DATESTAMP" localSheetId="16">#REF!</definedName>
    <definedName name="DATESTAMP" localSheetId="18">#REF!</definedName>
    <definedName name="DATESTAMP" localSheetId="20">#REF!</definedName>
    <definedName name="DATESTAMP" localSheetId="23">#REF!</definedName>
    <definedName name="DATESTAMP" localSheetId="25">#REF!</definedName>
    <definedName name="DATESTAMP" localSheetId="28">#REF!</definedName>
    <definedName name="DATESTAMP" localSheetId="27">#REF!</definedName>
    <definedName name="DATESTAMP">#REF!</definedName>
    <definedName name="dcf" localSheetId="29" hidden="1">{#N/A,"A",FALSE,"DCF"}</definedName>
    <definedName name="dcf" localSheetId="19" hidden="1">{#N/A,"A",FALSE,"DCF"}</definedName>
    <definedName name="dcf" localSheetId="28" hidden="1">{#N/A,"A",FALSE,"DCF"}</definedName>
    <definedName name="dcf" hidden="1">{#N/A,"A",FALSE,"DCF"}</definedName>
    <definedName name="DCR_covenant">[21]Phases!$E$3</definedName>
    <definedName name="delete" localSheetId="29" hidden="1">{#N/A,#N/A,FALSE,"SUMMARY";#N/A,#N/A,FALSE,"EAC96PLA";#N/A,#N/A,FALSE,"EAC96EXT";#N/A,#N/A,FALSE,"FINSUM";#N/A,#N/A,FALSE,"1996PL";#N/A,#N/A,FALSE,"RISKOP3rd";#N/A,#N/A,FALSE,"RISKTOTAL";#N/A,#N/A,FALSE,"STAFFING";#N/A,#N/A,FALSE,"Balsht"}</definedName>
    <definedName name="delete" localSheetId="19" hidden="1">{#N/A,#N/A,FALSE,"SUMMARY";#N/A,#N/A,FALSE,"EAC96PLA";#N/A,#N/A,FALSE,"EAC96EXT";#N/A,#N/A,FALSE,"FINSUM";#N/A,#N/A,FALSE,"1996PL";#N/A,#N/A,FALSE,"RISKOP3rd";#N/A,#N/A,FALSE,"RISKTOTAL";#N/A,#N/A,FALSE,"STAFFING";#N/A,#N/A,FALSE,"Balsht"}</definedName>
    <definedName name="delete" localSheetId="28" hidden="1">{#N/A,#N/A,FALSE,"SUMMARY";#N/A,#N/A,FALSE,"EAC96PLA";#N/A,#N/A,FALSE,"EAC96EXT";#N/A,#N/A,FALSE,"FINSUM";#N/A,#N/A,FALSE,"1996PL";#N/A,#N/A,FALSE,"RISKOP3rd";#N/A,#N/A,FALSE,"RISKTOTAL";#N/A,#N/A,FALSE,"STAFFING";#N/A,#N/A,FALSE,"Balsht"}</definedName>
    <definedName name="delete" hidden="1">{#N/A,#N/A,FALSE,"SUMMARY";#N/A,#N/A,FALSE,"EAC96PLA";#N/A,#N/A,FALSE,"EAC96EXT";#N/A,#N/A,FALSE,"FINSUM";#N/A,#N/A,FALSE,"1996PL";#N/A,#N/A,FALSE,"RISKOP3rd";#N/A,#N/A,FALSE,"RISKTOTAL";#N/A,#N/A,FALSE,"STAFFING";#N/A,#N/A,FALSE,"Balsht"}</definedName>
    <definedName name="department">[8]drop_downs!$A$3:$A$21</definedName>
    <definedName name="Depreciation" localSheetId="29">#REF!</definedName>
    <definedName name="Depreciation" localSheetId="14">#REF!</definedName>
    <definedName name="Depreciation" localSheetId="16">#REF!</definedName>
    <definedName name="Depreciation" localSheetId="18">#REF!</definedName>
    <definedName name="Depreciation" localSheetId="20">#REF!</definedName>
    <definedName name="Depreciation" localSheetId="23">#REF!</definedName>
    <definedName name="Depreciation" localSheetId="25">#REF!</definedName>
    <definedName name="Depreciation" localSheetId="28">#REF!</definedName>
    <definedName name="Depreciation" localSheetId="27">#REF!</definedName>
    <definedName name="Depreciation">#REF!</definedName>
    <definedName name="Dept" localSheetId="29">#REF!</definedName>
    <definedName name="Dept" localSheetId="14">#REF!</definedName>
    <definedName name="Dept" localSheetId="16">#REF!</definedName>
    <definedName name="Dept" localSheetId="18">#REF!</definedName>
    <definedName name="Dept" localSheetId="20">#REF!</definedName>
    <definedName name="Dept" localSheetId="23">#REF!</definedName>
    <definedName name="Dept" localSheetId="25">#REF!</definedName>
    <definedName name="Dept" localSheetId="28">#REF!</definedName>
    <definedName name="Dept" localSheetId="27">#REF!</definedName>
    <definedName name="Dept">#REF!</definedName>
    <definedName name="Dept_Finance_Signoff">[22]Dropdowns!$A$14:$A$16</definedName>
    <definedName name="DEPTRE" localSheetId="29">#REF!</definedName>
    <definedName name="DEPTRE" localSheetId="14">#REF!</definedName>
    <definedName name="DEPTRE" localSheetId="16">#REF!</definedName>
    <definedName name="DEPTRE" localSheetId="18">#REF!</definedName>
    <definedName name="DEPTRE" localSheetId="20">#REF!</definedName>
    <definedName name="DEPTRE" localSheetId="23">#REF!</definedName>
    <definedName name="DEPTRE" localSheetId="25">#REF!</definedName>
    <definedName name="DEPTRE" localSheetId="28">#REF!</definedName>
    <definedName name="DEPTRE" localSheetId="27">#REF!</definedName>
    <definedName name="DEPTRE">#REF!</definedName>
    <definedName name="e"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ffect" localSheetId="29">#REF!</definedName>
    <definedName name="Effect" localSheetId="14">#REF!</definedName>
    <definedName name="Effect" localSheetId="16">#REF!</definedName>
    <definedName name="Effect" localSheetId="18">#REF!</definedName>
    <definedName name="Effect" localSheetId="20">#REF!</definedName>
    <definedName name="Effect" localSheetId="23">#REF!</definedName>
    <definedName name="Effect" localSheetId="25">#REF!</definedName>
    <definedName name="Effect" localSheetId="28">#REF!</definedName>
    <definedName name="Effect" localSheetId="27">#REF!</definedName>
    <definedName name="Effect">#REF!</definedName>
    <definedName name="ek" localSheetId="29">IF([23]!Values_Entered,Header_Row+[23]!Number_of_Payments,Header_Row)</definedName>
    <definedName name="ek" localSheetId="14">IF([23]!Values_Entered,'Appendix B title'!Header_Row+[23]!Number_of_Payments,'Appendix B title'!Header_Row)</definedName>
    <definedName name="ek" localSheetId="16">IF([23]!Values_Entered,'Appendix C title'!Header_Row+[23]!Number_of_Payments,'Appendix C title'!Header_Row)</definedName>
    <definedName name="ek" localSheetId="18">IF([23]!Values_Entered,'Appendix D title'!Header_Row+[23]!Number_of_Payments,'Appendix D title'!Header_Row)</definedName>
    <definedName name="ek" localSheetId="20">IF([23]!Values_Entered,'Appendix E title'!Header_Row+[23]!Number_of_Payments,'Appendix E title'!Header_Row)</definedName>
    <definedName name="ek" localSheetId="23">IF([23]!Values_Entered,'Appendix F title'!Header_Row+[23]!Number_of_Payments,'Appendix F title'!Header_Row)</definedName>
    <definedName name="ek" localSheetId="25">IF([23]!Values_Entered,'Appendix G title'!Header_Row+[23]!Number_of_Payments,'Appendix G title'!Header_Row)</definedName>
    <definedName name="ek" localSheetId="28">IF([23]!Values_Entered,Header_Row+[23]!Number_of_Payments,Header_Row)</definedName>
    <definedName name="ek" localSheetId="27">IF([23]!Values_Entered,'Appendix H title'!Header_Row+[23]!Number_of_Payments,'Appendix H title'!Header_Row)</definedName>
    <definedName name="ek">IF([23]!Values_Entered,Header_Row+[23]!Number_of_Payments,Header_Row)</definedName>
    <definedName name="End_Bal" localSheetId="29">#REF!</definedName>
    <definedName name="End_Bal" localSheetId="14">#REF!</definedName>
    <definedName name="End_Bal" localSheetId="16">#REF!</definedName>
    <definedName name="End_Bal" localSheetId="18">#REF!</definedName>
    <definedName name="End_Bal" localSheetId="20">#REF!</definedName>
    <definedName name="End_Bal" localSheetId="23">#REF!</definedName>
    <definedName name="End_Bal" localSheetId="25">#REF!</definedName>
    <definedName name="End_Bal" localSheetId="28">#REF!</definedName>
    <definedName name="End_Bal" localSheetId="27">#REF!</definedName>
    <definedName name="End_Bal">#REF!</definedName>
    <definedName name="Engineering_Services">[12]Engineering!$AG$1:$AQ$1</definedName>
    <definedName name="EQUIP" localSheetId="29">#REF!</definedName>
    <definedName name="EQUIP" localSheetId="14">#REF!</definedName>
    <definedName name="EQUIP" localSheetId="16">#REF!</definedName>
    <definedName name="EQUIP" localSheetId="18">#REF!</definedName>
    <definedName name="EQUIP" localSheetId="20">#REF!</definedName>
    <definedName name="EQUIP" localSheetId="23">#REF!</definedName>
    <definedName name="EQUIP" localSheetId="25">#REF!</definedName>
    <definedName name="EQUIP" localSheetId="28">#REF!</definedName>
    <definedName name="EQUIP" localSheetId="27">#REF!</definedName>
    <definedName name="EQUIP">#REF!</definedName>
    <definedName name="ext">[24]drop_downs!$C$80:$C$87</definedName>
    <definedName name="ExternalData_1" localSheetId="21" hidden="1">'Appendix E'!$A$1:$Q$332</definedName>
    <definedName name="ExternalData_1" localSheetId="22" hidden="1">'Appendix E footnote'!$A$1:$B$37</definedName>
    <definedName name="Extra_Pay" localSheetId="29">#REF!</definedName>
    <definedName name="Extra_Pay" localSheetId="14">#REF!</definedName>
    <definedName name="Extra_Pay" localSheetId="16">#REF!</definedName>
    <definedName name="Extra_Pay" localSheetId="18">#REF!</definedName>
    <definedName name="Extra_Pay" localSheetId="20">#REF!</definedName>
    <definedName name="Extra_Pay" localSheetId="23">#REF!</definedName>
    <definedName name="Extra_Pay" localSheetId="25">#REF!</definedName>
    <definedName name="Extra_Pay" localSheetId="28">#REF!</definedName>
    <definedName name="Extra_Pay" localSheetId="27">#REF!</definedName>
    <definedName name="Extra_Pay">#REF!</definedName>
    <definedName name="f"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B" localSheetId="29">#REF!</definedName>
    <definedName name="FB" localSheetId="14">#REF!</definedName>
    <definedName name="FB" localSheetId="16">#REF!</definedName>
    <definedName name="FB" localSheetId="18">#REF!</definedName>
    <definedName name="FB" localSheetId="20">#REF!</definedName>
    <definedName name="FB" localSheetId="23">#REF!</definedName>
    <definedName name="FB" localSheetId="25">#REF!</definedName>
    <definedName name="FB" localSheetId="28">#REF!</definedName>
    <definedName name="FB" localSheetId="27">#REF!</definedName>
    <definedName name="FB">#REF!</definedName>
    <definedName name="fg" localSheetId="29" hidden="1">{#N/A,#N/A,FALSE,"IS";#N/A,#N/A,FALSE,"BS";#N/A,#N/A,FALSE,"RMA";#N/A,#N/A,FALSE,"INCOME";#N/A,#N/A,FALSE,"DCF";#N/A,#N/A,FALSE,"MARKET"}</definedName>
    <definedName name="fg" localSheetId="19" hidden="1">{#N/A,#N/A,FALSE,"IS";#N/A,#N/A,FALSE,"BS";#N/A,#N/A,FALSE,"RMA";#N/A,#N/A,FALSE,"INCOME";#N/A,#N/A,FALSE,"DCF";#N/A,#N/A,FALSE,"MARKET"}</definedName>
    <definedName name="fg" localSheetId="28" hidden="1">{#N/A,#N/A,FALSE,"IS";#N/A,#N/A,FALSE,"BS";#N/A,#N/A,FALSE,"RMA";#N/A,#N/A,FALSE,"INCOME";#N/A,#N/A,FALSE,"DCF";#N/A,#N/A,FALSE,"MARKET"}</definedName>
    <definedName name="fg" hidden="1">{#N/A,#N/A,FALSE,"IS";#N/A,#N/A,FALSE,"BS";#N/A,#N/A,FALSE,"RMA";#N/A,#N/A,FALSE,"INCOME";#N/A,#N/A,FALSE,"DCF";#N/A,#N/A,FALSE,"MARKET"}</definedName>
    <definedName name="Finance_Services">[12]Finance!$AG$1:$AL$1</definedName>
    <definedName name="FORM3">'[25]Form 3 Data'!$E$1:$X$518</definedName>
    <definedName name="Format" localSheetId="29">#REF!</definedName>
    <definedName name="Format" localSheetId="14">#REF!</definedName>
    <definedName name="Format" localSheetId="16">#REF!</definedName>
    <definedName name="Format" localSheetId="18">#REF!</definedName>
    <definedName name="Format" localSheetId="20">#REF!</definedName>
    <definedName name="Format" localSheetId="23">#REF!</definedName>
    <definedName name="Format" localSheetId="25">#REF!</definedName>
    <definedName name="Format" localSheetId="28">#REF!</definedName>
    <definedName name="Format" localSheetId="27">#REF!</definedName>
    <definedName name="Format">#REF!</definedName>
    <definedName name="ft2m">'[26]Under 1.2'!$K$4</definedName>
    <definedName name="Full_Print" localSheetId="29">#REF!</definedName>
    <definedName name="Full_Print" localSheetId="14">#REF!</definedName>
    <definedName name="Full_Print" localSheetId="16">#REF!</definedName>
    <definedName name="Full_Print" localSheetId="18">#REF!</definedName>
    <definedName name="Full_Print" localSheetId="20">#REF!</definedName>
    <definedName name="Full_Print" localSheetId="23">#REF!</definedName>
    <definedName name="Full_Print" localSheetId="25">#REF!</definedName>
    <definedName name="Full_Print" localSheetId="28">#REF!</definedName>
    <definedName name="Full_Print" localSheetId="27">#REF!</definedName>
    <definedName name="Full_Print">#REF!</definedName>
    <definedName name="Funding" localSheetId="29">#REF!</definedName>
    <definedName name="Funding" localSheetId="14">#REF!</definedName>
    <definedName name="Funding" localSheetId="16">#REF!</definedName>
    <definedName name="Funding" localSheetId="18">#REF!</definedName>
    <definedName name="Funding" localSheetId="20">#REF!</definedName>
    <definedName name="Funding" localSheetId="23">#REF!</definedName>
    <definedName name="Funding" localSheetId="25">#REF!</definedName>
    <definedName name="Funding" localSheetId="28">#REF!</definedName>
    <definedName name="Funding" localSheetId="27">#REF!</definedName>
    <definedName name="Funding">#REF!</definedName>
    <definedName name="Funding_Partners">'[6]drop down'!$F$5:$F$11</definedName>
    <definedName name="GNONSAL" localSheetId="29">#REF!</definedName>
    <definedName name="GNONSAL" localSheetId="14">#REF!</definedName>
    <definedName name="GNONSAL" localSheetId="16">#REF!</definedName>
    <definedName name="GNONSAL" localSheetId="18">#REF!</definedName>
    <definedName name="GNONSAL" localSheetId="20">#REF!</definedName>
    <definedName name="GNONSAL" localSheetId="23">#REF!</definedName>
    <definedName name="GNONSAL" localSheetId="25">#REF!</definedName>
    <definedName name="GNONSAL" localSheetId="28">#REF!</definedName>
    <definedName name="GNONSAL" localSheetId="27">#REF!</definedName>
    <definedName name="GNONSAL">#REF!</definedName>
    <definedName name="GNREV" localSheetId="29">#REF!</definedName>
    <definedName name="GNREV" localSheetId="14">#REF!</definedName>
    <definedName name="GNREV" localSheetId="16">#REF!</definedName>
    <definedName name="GNREV" localSheetId="18">#REF!</definedName>
    <definedName name="GNREV" localSheetId="20">#REF!</definedName>
    <definedName name="GNREV" localSheetId="23">#REF!</definedName>
    <definedName name="GNREV" localSheetId="25">#REF!</definedName>
    <definedName name="GNREV" localSheetId="28">#REF!</definedName>
    <definedName name="GNREV" localSheetId="27">#REF!</definedName>
    <definedName name="GNREV">#REF!</definedName>
    <definedName name="Grand_Total" localSheetId="29">#REF!</definedName>
    <definedName name="Grand_Total" localSheetId="14">#REF!</definedName>
    <definedName name="Grand_Total" localSheetId="16">#REF!</definedName>
    <definedName name="Grand_Total" localSheetId="18">#REF!</definedName>
    <definedName name="Grand_Total" localSheetId="20">#REF!</definedName>
    <definedName name="Grand_Total" localSheetId="23">#REF!</definedName>
    <definedName name="Grand_Total" localSheetId="25">#REF!</definedName>
    <definedName name="Grand_Total" localSheetId="28">#REF!</definedName>
    <definedName name="Grand_Total" localSheetId="27">#REF!</definedName>
    <definedName name="Grand_Total">#REF!</definedName>
    <definedName name="Grant">[24]drop_downs!$A$161:$A$163</definedName>
    <definedName name="grant_range" localSheetId="29">#REF!,#REF!,#REF!,#REF!</definedName>
    <definedName name="grant_range" localSheetId="14">#REF!,#REF!,#REF!,#REF!</definedName>
    <definedName name="grant_range" localSheetId="16">#REF!,#REF!,#REF!,#REF!</definedName>
    <definedName name="grant_range" localSheetId="18">#REF!,#REF!,#REF!,#REF!</definedName>
    <definedName name="grant_range" localSheetId="20">#REF!,#REF!,#REF!,#REF!</definedName>
    <definedName name="grant_range" localSheetId="23">#REF!,#REF!,#REF!,#REF!</definedName>
    <definedName name="grant_range" localSheetId="25">#REF!,#REF!,#REF!,#REF!</definedName>
    <definedName name="grant_range" localSheetId="28">#REF!,#REF!,#REF!,#REF!</definedName>
    <definedName name="grant_range" localSheetId="27">#REF!,#REF!,#REF!,#REF!</definedName>
    <definedName name="grant_range">#REF!,#REF!,#REF!,#REF!</definedName>
    <definedName name="grant1" localSheetId="29">#REF!,#REF!,#REF!,#REF!,#REF!</definedName>
    <definedName name="grant1" localSheetId="14">#REF!,#REF!,#REF!,#REF!,#REF!</definedName>
    <definedName name="grant1" localSheetId="16">#REF!,#REF!,#REF!,#REF!,#REF!</definedName>
    <definedName name="grant1" localSheetId="18">#REF!,#REF!,#REF!,#REF!,#REF!</definedName>
    <definedName name="grant1" localSheetId="20">#REF!,#REF!,#REF!,#REF!,#REF!</definedName>
    <definedName name="grant1" localSheetId="23">#REF!,#REF!,#REF!,#REF!,#REF!</definedName>
    <definedName name="grant1" localSheetId="25">#REF!,#REF!,#REF!,#REF!,#REF!</definedName>
    <definedName name="grant1" localSheetId="28">#REF!,#REF!,#REF!,#REF!,#REF!</definedName>
    <definedName name="grant1" localSheetId="27">#REF!,#REF!,#REF!,#REF!,#REF!</definedName>
    <definedName name="grant1">#REF!,#REF!,#REF!,#REF!,#REF!</definedName>
    <definedName name="grantrange" localSheetId="29">#REF!,#REF!,#REF!,#REF!,#REF!</definedName>
    <definedName name="grantrange" localSheetId="14">#REF!,#REF!,#REF!,#REF!,#REF!</definedName>
    <definedName name="grantrange" localSheetId="16">#REF!,#REF!,#REF!,#REF!,#REF!</definedName>
    <definedName name="grantrange" localSheetId="18">#REF!,#REF!,#REF!,#REF!,#REF!</definedName>
    <definedName name="grantrange" localSheetId="20">#REF!,#REF!,#REF!,#REF!,#REF!</definedName>
    <definedName name="grantrange" localSheetId="23">#REF!,#REF!,#REF!,#REF!,#REF!</definedName>
    <definedName name="grantrange" localSheetId="25">#REF!,#REF!,#REF!,#REF!,#REF!</definedName>
    <definedName name="grantrange" localSheetId="28">#REF!,#REF!,#REF!,#REF!,#REF!</definedName>
    <definedName name="grantrange" localSheetId="27">#REF!,#REF!,#REF!,#REF!,#REF!</definedName>
    <definedName name="grantrange">#REF!,#REF!,#REF!,#REF!,#REF!</definedName>
    <definedName name="gross" localSheetId="29">'[27]Debt Calc'!#REF!,'[27]Debt Calc'!#REF!,'[27]Debt Calc'!#REF!,'[27]Debt Calc'!#REF!</definedName>
    <definedName name="gross" localSheetId="14">'[27]Debt Calc'!#REF!,'[27]Debt Calc'!#REF!,'[27]Debt Calc'!#REF!,'[27]Debt Calc'!#REF!</definedName>
    <definedName name="gross" localSheetId="16">'[27]Debt Calc'!#REF!,'[27]Debt Calc'!#REF!,'[27]Debt Calc'!#REF!,'[27]Debt Calc'!#REF!</definedName>
    <definedName name="gross" localSheetId="18">'[27]Debt Calc'!#REF!,'[27]Debt Calc'!#REF!,'[27]Debt Calc'!#REF!,'[27]Debt Calc'!#REF!</definedName>
    <definedName name="gross" localSheetId="20">'[27]Debt Calc'!#REF!,'[27]Debt Calc'!#REF!,'[27]Debt Calc'!#REF!,'[27]Debt Calc'!#REF!</definedName>
    <definedName name="gross" localSheetId="23">'[27]Debt Calc'!#REF!,'[27]Debt Calc'!#REF!,'[27]Debt Calc'!#REF!,'[27]Debt Calc'!#REF!</definedName>
    <definedName name="gross" localSheetId="25">'[27]Debt Calc'!#REF!,'[27]Debt Calc'!#REF!,'[27]Debt Calc'!#REF!,'[27]Debt Calc'!#REF!</definedName>
    <definedName name="gross" localSheetId="28">'[27]Debt Calc'!#REF!,'[27]Debt Calc'!#REF!,'[27]Debt Calc'!#REF!,'[27]Debt Calc'!#REF!</definedName>
    <definedName name="gross" localSheetId="27">'[27]Debt Calc'!#REF!,'[27]Debt Calc'!#REF!,'[27]Debt Calc'!#REF!,'[27]Debt Calc'!#REF!</definedName>
    <definedName name="gross">'[27]Debt Calc'!#REF!,'[27]Debt Calc'!#REF!,'[27]Debt Calc'!#REF!,'[27]Debt Calc'!#REF!</definedName>
    <definedName name="groups" localSheetId="29">#REF!</definedName>
    <definedName name="groups" localSheetId="14">#REF!</definedName>
    <definedName name="groups" localSheetId="16">#REF!</definedName>
    <definedName name="groups" localSheetId="18">#REF!</definedName>
    <definedName name="groups" localSheetId="20">#REF!</definedName>
    <definedName name="groups" localSheetId="23">#REF!</definedName>
    <definedName name="groups" localSheetId="25">#REF!</definedName>
    <definedName name="groups" localSheetId="28">#REF!</definedName>
    <definedName name="groups" localSheetId="27">#REF!</definedName>
    <definedName name="groups">#REF!</definedName>
    <definedName name="H"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eader" localSheetId="29">#REF!</definedName>
    <definedName name="Header" localSheetId="14">#REF!</definedName>
    <definedName name="Header" localSheetId="16">#REF!</definedName>
    <definedName name="Header" localSheetId="18">#REF!</definedName>
    <definedName name="Header" localSheetId="20">#REF!</definedName>
    <definedName name="Header" localSheetId="23">#REF!</definedName>
    <definedName name="Header" localSheetId="25">#REF!</definedName>
    <definedName name="Header" localSheetId="28">#REF!</definedName>
    <definedName name="Header" localSheetId="27">#REF!</definedName>
    <definedName name="Header">#REF!</definedName>
    <definedName name="Header_Row" localSheetId="14">ROW(#REF!)</definedName>
    <definedName name="Header_Row" localSheetId="16">ROW(#REF!)</definedName>
    <definedName name="Header_Row" localSheetId="18">ROW(#REF!)</definedName>
    <definedName name="Header_Row" localSheetId="20">ROW(#REF!)</definedName>
    <definedName name="Header_Row" localSheetId="23">ROW(#REF!)</definedName>
    <definedName name="Header_Row" localSheetId="25">ROW(#REF!)</definedName>
    <definedName name="Header_Row" localSheetId="27">ROW(#REF!)</definedName>
    <definedName name="Header_Row">ROW(#REF!)</definedName>
    <definedName name="hhhh"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r">'[11]Human Resources'!$AH$1:$AN$1</definedName>
    <definedName name="HR_Services">'[12]Human Resources'!$AG$1:$AM$1</definedName>
    <definedName name="InputSheets" localSheetId="29">#REF!</definedName>
    <definedName name="InputSheets" localSheetId="14">#REF!</definedName>
    <definedName name="InputSheets" localSheetId="16">#REF!</definedName>
    <definedName name="InputSheets" localSheetId="18">#REF!</definedName>
    <definedName name="InputSheets" localSheetId="20">#REF!</definedName>
    <definedName name="InputSheets" localSheetId="23">#REF!</definedName>
    <definedName name="InputSheets" localSheetId="25">#REF!</definedName>
    <definedName name="InputSheets" localSheetId="28">#REF!</definedName>
    <definedName name="InputSheets" localSheetId="27">#REF!</definedName>
    <definedName name="InputSheets">#REF!</definedName>
    <definedName name="INS" localSheetId="29">#REF!</definedName>
    <definedName name="INS" localSheetId="14">#REF!</definedName>
    <definedName name="INS" localSheetId="16">#REF!</definedName>
    <definedName name="INS" localSheetId="18">#REF!</definedName>
    <definedName name="INS" localSheetId="20">#REF!</definedName>
    <definedName name="INS" localSheetId="23">#REF!</definedName>
    <definedName name="INS" localSheetId="25">#REF!</definedName>
    <definedName name="INS" localSheetId="28">#REF!</definedName>
    <definedName name="INS" localSheetId="27">#REF!</definedName>
    <definedName name="INS">#REF!</definedName>
    <definedName name="Int" localSheetId="29">#REF!</definedName>
    <definedName name="Int" localSheetId="14">#REF!</definedName>
    <definedName name="Int" localSheetId="16">#REF!</definedName>
    <definedName name="Int" localSheetId="18">#REF!</definedName>
    <definedName name="Int" localSheetId="20">#REF!</definedName>
    <definedName name="Int" localSheetId="23">#REF!</definedName>
    <definedName name="Int" localSheetId="25">#REF!</definedName>
    <definedName name="Int" localSheetId="28">#REF!</definedName>
    <definedName name="Int" localSheetId="27">#REF!</definedName>
    <definedName name="Int">#REF!</definedName>
    <definedName name="Interest_Rate" localSheetId="29">#REF!</definedName>
    <definedName name="Interest_Rate" localSheetId="14">#REF!</definedName>
    <definedName name="Interest_Rate" localSheetId="16">#REF!</definedName>
    <definedName name="Interest_Rate" localSheetId="18">#REF!</definedName>
    <definedName name="Interest_Rate" localSheetId="20">#REF!</definedName>
    <definedName name="Interest_Rate" localSheetId="23">#REF!</definedName>
    <definedName name="Interest_Rate" localSheetId="25">#REF!</definedName>
    <definedName name="Interest_Rate" localSheetId="28">#REF!</definedName>
    <definedName name="Interest_Rate" localSheetId="27">#REF!</definedName>
    <definedName name="Interest_Rate">#REF!</definedName>
    <definedName name="IntroPrintArea" localSheetId="29">#REF!</definedName>
    <definedName name="IntroPrintArea" localSheetId="14">#REF!</definedName>
    <definedName name="IntroPrintArea" localSheetId="16">#REF!</definedName>
    <definedName name="IntroPrintArea" localSheetId="18">#REF!</definedName>
    <definedName name="IntroPrintArea" localSheetId="20">#REF!</definedName>
    <definedName name="IntroPrintArea" localSheetId="23">#REF!</definedName>
    <definedName name="IntroPrintArea" localSheetId="25">#REF!</definedName>
    <definedName name="IntroPrintArea" localSheetId="28">#REF!</definedName>
    <definedName name="IntroPrintArea" localSheetId="27">#REF!</definedName>
    <definedName name="IntroPrintArea">#REF!</definedName>
    <definedName name="inv">[24]drop_downs!$C$15:$C$17</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"c278"</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"c252"</definedName>
    <definedName name="IQ_EBITDA_HIGH_EST" hidden="1">"c265"</definedName>
    <definedName name="IQ_EBITDA_INT" hidden="1">"c373"</definedName>
    <definedName name="IQ_EBITDA_LOW_EST" hidden="1">"c266"</definedName>
    <definedName name="IQ_EBITDA_MARGIN" hidden="1">"c372"</definedName>
    <definedName name="IQ_EBITDA_NUM_EST" hidden="1">"c267"</definedName>
    <definedName name="IQ_EBITDA_OVER_TOTAL_IE" hidden="1">"c373"</definedName>
    <definedName name="IQ_EBITDA_STDDEV_EST" hidden="1">"c268"</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 hidden="1">"IQ_EPS"</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"c273"</definedName>
    <definedName name="IQ_FFO_HIGH_EST" hidden="1">"c274"</definedName>
    <definedName name="IQ_FFO_LOW_EST" hidden="1">"c275"</definedName>
    <definedName name="IQ_FFO_NUM_EST" hidden="1">"c276"</definedName>
    <definedName name="IQ_FFO_STDDEV_EST" hidden="1">"c277"</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EDATETIME" hidden="1">"IQ_PRICEDATETIME"</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"c264"</definedName>
    <definedName name="IQ_REV_UTI" hidden="1">"c1125"</definedName>
    <definedName name="IQ_REVENUE" hidden="1">"c1122"</definedName>
    <definedName name="IQ_REVENUE_EST" hidden="1">"c188"</definedName>
    <definedName name="IQ_REVENUE_HIGH_EST" hidden="1">"c261"</definedName>
    <definedName name="IQ_REVENUE_LOW_EST" hidden="1">"c262"</definedName>
    <definedName name="IQ_REVENUE_NUM_EST" hidden="1">"c263"</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NUSUAL_EXP" hidden="1">"c18"</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T_Services">'[12]Information Technology'!$AG$1:$AJ$1</definedName>
    <definedName name="Jan" localSheetId="29">#REF!</definedName>
    <definedName name="Jan" localSheetId="14">#REF!</definedName>
    <definedName name="Jan" localSheetId="16">#REF!</definedName>
    <definedName name="Jan" localSheetId="18">#REF!</definedName>
    <definedName name="Jan" localSheetId="20">#REF!</definedName>
    <definedName name="Jan" localSheetId="23">#REF!</definedName>
    <definedName name="Jan" localSheetId="25">#REF!</definedName>
    <definedName name="Jan" localSheetId="28">#REF!</definedName>
    <definedName name="Jan" localSheetId="27">#REF!</definedName>
    <definedName name="Jan">#REF!</definedName>
    <definedName name="jjjj"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jjjj"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jjjj"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jjjj"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kkkkk" localSheetId="29" hidden="1">{#N/A,#N/A,FALSE,"Report Data";#N/A,#N/A,FALSE,"COMP POOL";#N/A,#N/A,FALSE,"COMP POOL NB95";#N/A,#N/A,FALSE,"COMP POOL NB94"}</definedName>
    <definedName name="kkkkk" localSheetId="19" hidden="1">{#N/A,#N/A,FALSE,"Report Data";#N/A,#N/A,FALSE,"COMP POOL";#N/A,#N/A,FALSE,"COMP POOL NB95";#N/A,#N/A,FALSE,"COMP POOL NB94"}</definedName>
    <definedName name="kkkkk" localSheetId="28" hidden="1">{#N/A,#N/A,FALSE,"Report Data";#N/A,#N/A,FALSE,"COMP POOL";#N/A,#N/A,FALSE,"COMP POOL NB95";#N/A,#N/A,FALSE,"COMP POOL NB94"}</definedName>
    <definedName name="kkkkk" hidden="1">{#N/A,#N/A,FALSE,"Report Data";#N/A,#N/A,FALSE,"COMP POOL";#N/A,#N/A,FALSE,"COMP POOL NB95";#N/A,#N/A,FALSE,"COMP POOL NB94"}</definedName>
    <definedName name="Land_Grant">'[6]drop down'!$D$5:$D$8</definedName>
    <definedName name="Last_Row">#N/A</definedName>
    <definedName name="LOAN" localSheetId="29">#REF!</definedName>
    <definedName name="LOAN" localSheetId="14">#REF!</definedName>
    <definedName name="LOAN" localSheetId="16">#REF!</definedName>
    <definedName name="LOAN" localSheetId="18">#REF!</definedName>
    <definedName name="LOAN" localSheetId="20">#REF!</definedName>
    <definedName name="LOAN" localSheetId="23">#REF!</definedName>
    <definedName name="LOAN" localSheetId="25">#REF!</definedName>
    <definedName name="LOAN" localSheetId="28">#REF!</definedName>
    <definedName name="LOAN" localSheetId="27">#REF!</definedName>
    <definedName name="LOAN">#REF!</definedName>
    <definedName name="Loan_Amount" localSheetId="29">#REF!</definedName>
    <definedName name="Loan_Amount" localSheetId="14">#REF!</definedName>
    <definedName name="Loan_Amount" localSheetId="16">#REF!</definedName>
    <definedName name="Loan_Amount" localSheetId="18">#REF!</definedName>
    <definedName name="Loan_Amount" localSheetId="20">#REF!</definedName>
    <definedName name="Loan_Amount" localSheetId="23">#REF!</definedName>
    <definedName name="Loan_Amount" localSheetId="25">#REF!</definedName>
    <definedName name="Loan_Amount" localSheetId="28">#REF!</definedName>
    <definedName name="Loan_Amount" localSheetId="27">#REF!</definedName>
    <definedName name="Loan_Amount">#REF!</definedName>
    <definedName name="Loan_Start" localSheetId="29">#REF!</definedName>
    <definedName name="Loan_Start" localSheetId="14">#REF!</definedName>
    <definedName name="Loan_Start" localSheetId="16">#REF!</definedName>
    <definedName name="Loan_Start" localSheetId="18">#REF!</definedName>
    <definedName name="Loan_Start" localSheetId="20">#REF!</definedName>
    <definedName name="Loan_Start" localSheetId="23">#REF!</definedName>
    <definedName name="Loan_Start" localSheetId="25">#REF!</definedName>
    <definedName name="Loan_Start" localSheetId="28">#REF!</definedName>
    <definedName name="Loan_Start" localSheetId="27">#REF!</definedName>
    <definedName name="Loan_Start">#REF!</definedName>
    <definedName name="Loan_Years" localSheetId="29">#REF!</definedName>
    <definedName name="Loan_Years" localSheetId="14">#REF!</definedName>
    <definedName name="Loan_Years" localSheetId="16">#REF!</definedName>
    <definedName name="Loan_Years" localSheetId="18">#REF!</definedName>
    <definedName name="Loan_Years" localSheetId="20">#REF!</definedName>
    <definedName name="Loan_Years" localSheetId="23">#REF!</definedName>
    <definedName name="Loan_Years" localSheetId="25">#REF!</definedName>
    <definedName name="Loan_Years" localSheetId="28">#REF!</definedName>
    <definedName name="Loan_Years" localSheetId="27">#REF!</definedName>
    <definedName name="Loan_Years">#REF!</definedName>
    <definedName name="Look1Area" localSheetId="29">#REF!</definedName>
    <definedName name="Look1Area" localSheetId="14">#REF!</definedName>
    <definedName name="Look1Area" localSheetId="16">#REF!</definedName>
    <definedName name="Look1Area" localSheetId="18">#REF!</definedName>
    <definedName name="Look1Area" localSheetId="20">#REF!</definedName>
    <definedName name="Look1Area" localSheetId="23">#REF!</definedName>
    <definedName name="Look1Area" localSheetId="25">#REF!</definedName>
    <definedName name="Look1Area" localSheetId="28">#REF!</definedName>
    <definedName name="Look1Area" localSheetId="27">#REF!</definedName>
    <definedName name="Look1Area">#REF!</definedName>
    <definedName name="Look2Area" localSheetId="29">#REF!</definedName>
    <definedName name="Look2Area" localSheetId="14">#REF!</definedName>
    <definedName name="Look2Area" localSheetId="16">#REF!</definedName>
    <definedName name="Look2Area" localSheetId="18">#REF!</definedName>
    <definedName name="Look2Area" localSheetId="20">#REF!</definedName>
    <definedName name="Look2Area" localSheetId="23">#REF!</definedName>
    <definedName name="Look2Area" localSheetId="25">#REF!</definedName>
    <definedName name="Look2Area" localSheetId="28">#REF!</definedName>
    <definedName name="Look2Area" localSheetId="27">#REF!</definedName>
    <definedName name="Look2Area">#REF!</definedName>
    <definedName name="Look3Area" localSheetId="29">#REF!</definedName>
    <definedName name="Look3Area" localSheetId="14">#REF!</definedName>
    <definedName name="Look3Area" localSheetId="16">#REF!</definedName>
    <definedName name="Look3Area" localSheetId="18">#REF!</definedName>
    <definedName name="Look3Area" localSheetId="20">#REF!</definedName>
    <definedName name="Look3Area" localSheetId="23">#REF!</definedName>
    <definedName name="Look3Area" localSheetId="25">#REF!</definedName>
    <definedName name="Look3Area" localSheetId="28">#REF!</definedName>
    <definedName name="Look3Area" localSheetId="27">#REF!</definedName>
    <definedName name="Look3Area">#REF!</definedName>
    <definedName name="Look4Area" localSheetId="29">#REF!</definedName>
    <definedName name="Look4Area" localSheetId="14">#REF!</definedName>
    <definedName name="Look4Area" localSheetId="16">#REF!</definedName>
    <definedName name="Look4Area" localSheetId="18">#REF!</definedName>
    <definedName name="Look4Area" localSheetId="20">#REF!</definedName>
    <definedName name="Look4Area" localSheetId="23">#REF!</definedName>
    <definedName name="Look4Area" localSheetId="25">#REF!</definedName>
    <definedName name="Look4Area" localSheetId="28">#REF!</definedName>
    <definedName name="Look4Area" localSheetId="27">#REF!</definedName>
    <definedName name="Look4Area">#REF!</definedName>
    <definedName name="Look5Area" localSheetId="29">#REF!</definedName>
    <definedName name="Look5Area" localSheetId="14">#REF!</definedName>
    <definedName name="Look5Area" localSheetId="16">#REF!</definedName>
    <definedName name="Look5Area" localSheetId="18">#REF!</definedName>
    <definedName name="Look5Area" localSheetId="20">#REF!</definedName>
    <definedName name="Look5Area" localSheetId="23">#REF!</definedName>
    <definedName name="Look5Area" localSheetId="25">#REF!</definedName>
    <definedName name="Look5Area" localSheetId="28">#REF!</definedName>
    <definedName name="Look5Area" localSheetId="27">#REF!</definedName>
    <definedName name="Look5Area">#REF!</definedName>
    <definedName name="Lookup2003">[28]LookupTable!$A$6:$Q$524</definedName>
    <definedName name="March" localSheetId="2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ch" localSheetId="1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ch" localSheetId="28"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ch"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localSheetId="2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localSheetId="1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localSheetId="28"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illion">'[29]LRP Water Rates'!$B$47</definedName>
    <definedName name="month">[8]drop_downs!$A$43:$A$55</definedName>
    <definedName name="month1">[24]drop_downs!$C$43:$C$55</definedName>
    <definedName name="month2">[24]drop_downs!$D$43:$D$55</definedName>
    <definedName name="Mortgage_interest" localSheetId="29">#REF!</definedName>
    <definedName name="Mortgage_interest" localSheetId="14">#REF!</definedName>
    <definedName name="Mortgage_interest" localSheetId="16">#REF!</definedName>
    <definedName name="Mortgage_interest" localSheetId="18">#REF!</definedName>
    <definedName name="Mortgage_interest" localSheetId="20">#REF!</definedName>
    <definedName name="Mortgage_interest" localSheetId="23">#REF!</definedName>
    <definedName name="Mortgage_interest" localSheetId="25">#REF!</definedName>
    <definedName name="Mortgage_interest" localSheetId="28">#REF!</definedName>
    <definedName name="Mortgage_interest" localSheetId="27">#REF!</definedName>
    <definedName name="Mortgage_interest">#REF!</definedName>
    <definedName name="Mortgage_Principal">'[9]Pro-Forma'!$D$50</definedName>
    <definedName name="MTCE" localSheetId="29">#REF!</definedName>
    <definedName name="MTCE" localSheetId="14">#REF!</definedName>
    <definedName name="MTCE" localSheetId="16">#REF!</definedName>
    <definedName name="MTCE" localSheetId="18">#REF!</definedName>
    <definedName name="MTCE" localSheetId="20">#REF!</definedName>
    <definedName name="MTCE" localSheetId="23">#REF!</definedName>
    <definedName name="MTCE" localSheetId="25">#REF!</definedName>
    <definedName name="MTCE" localSheetId="28">#REF!</definedName>
    <definedName name="MTCE" localSheetId="27">#REF!</definedName>
    <definedName name="MTCE">#REF!</definedName>
    <definedName name="municipal" localSheetId="29">'[27]Debt Calc'!#REF!,'[27]Debt Calc'!#REF!,'[27]Debt Calc'!#REF!,'[27]Debt Calc'!#REF!</definedName>
    <definedName name="municipal" localSheetId="14">'[27]Debt Calc'!#REF!,'[27]Debt Calc'!#REF!,'[27]Debt Calc'!#REF!,'[27]Debt Calc'!#REF!</definedName>
    <definedName name="municipal" localSheetId="16">'[27]Debt Calc'!#REF!,'[27]Debt Calc'!#REF!,'[27]Debt Calc'!#REF!,'[27]Debt Calc'!#REF!</definedName>
    <definedName name="municipal" localSheetId="18">'[27]Debt Calc'!#REF!,'[27]Debt Calc'!#REF!,'[27]Debt Calc'!#REF!,'[27]Debt Calc'!#REF!</definedName>
    <definedName name="municipal" localSheetId="20">'[27]Debt Calc'!#REF!,'[27]Debt Calc'!#REF!,'[27]Debt Calc'!#REF!,'[27]Debt Calc'!#REF!</definedName>
    <definedName name="municipal" localSheetId="23">'[27]Debt Calc'!#REF!,'[27]Debt Calc'!#REF!,'[27]Debt Calc'!#REF!,'[27]Debt Calc'!#REF!</definedName>
    <definedName name="municipal" localSheetId="25">'[27]Debt Calc'!#REF!,'[27]Debt Calc'!#REF!,'[27]Debt Calc'!#REF!,'[27]Debt Calc'!#REF!</definedName>
    <definedName name="municipal" localSheetId="28">'[27]Debt Calc'!#REF!,'[27]Debt Calc'!#REF!,'[27]Debt Calc'!#REF!,'[27]Debt Calc'!#REF!</definedName>
    <definedName name="municipal" localSheetId="27">'[27]Debt Calc'!#REF!,'[27]Debt Calc'!#REF!,'[27]Debt Calc'!#REF!,'[27]Debt Calc'!#REF!</definedName>
    <definedName name="municipal">'[27]Debt Calc'!#REF!,'[27]Debt Calc'!#REF!,'[27]Debt Calc'!#REF!,'[27]Debt Calc'!#REF!</definedName>
    <definedName name="Namelookup1">'[24]SC Drop Downs'!$B$17:$C$25</definedName>
    <definedName name="NameLookup3">'[30]SC Drop Downs'!$B$50:$C$90</definedName>
    <definedName name="net" localSheetId="29">'[27]Debt Calc'!#REF!,'[27]Debt Calc'!#REF!,'[27]Debt Calc'!#REF!,'[27]Debt Calc'!#REF!,'[27]Debt Calc'!#REF!</definedName>
    <definedName name="net" localSheetId="14">'[27]Debt Calc'!#REF!,'[27]Debt Calc'!#REF!,'[27]Debt Calc'!#REF!,'[27]Debt Calc'!#REF!,'[27]Debt Calc'!#REF!</definedName>
    <definedName name="net" localSheetId="16">'[27]Debt Calc'!#REF!,'[27]Debt Calc'!#REF!,'[27]Debt Calc'!#REF!,'[27]Debt Calc'!#REF!,'[27]Debt Calc'!#REF!</definedName>
    <definedName name="net" localSheetId="18">'[27]Debt Calc'!#REF!,'[27]Debt Calc'!#REF!,'[27]Debt Calc'!#REF!,'[27]Debt Calc'!#REF!,'[27]Debt Calc'!#REF!</definedName>
    <definedName name="net" localSheetId="20">'[27]Debt Calc'!#REF!,'[27]Debt Calc'!#REF!,'[27]Debt Calc'!#REF!,'[27]Debt Calc'!#REF!,'[27]Debt Calc'!#REF!</definedName>
    <definedName name="net" localSheetId="23">'[27]Debt Calc'!#REF!,'[27]Debt Calc'!#REF!,'[27]Debt Calc'!#REF!,'[27]Debt Calc'!#REF!,'[27]Debt Calc'!#REF!</definedName>
    <definedName name="net" localSheetId="25">'[27]Debt Calc'!#REF!,'[27]Debt Calc'!#REF!,'[27]Debt Calc'!#REF!,'[27]Debt Calc'!#REF!,'[27]Debt Calc'!#REF!</definedName>
    <definedName name="net" localSheetId="28">'[27]Debt Calc'!#REF!,'[27]Debt Calc'!#REF!,'[27]Debt Calc'!#REF!,'[27]Debt Calc'!#REF!,'[27]Debt Calc'!#REF!</definedName>
    <definedName name="net" localSheetId="27">'[27]Debt Calc'!#REF!,'[27]Debt Calc'!#REF!,'[27]Debt Calc'!#REF!,'[27]Debt Calc'!#REF!,'[27]Debt Calc'!#REF!</definedName>
    <definedName name="net">'[27]Debt Calc'!#REF!,'[27]Debt Calc'!#REF!,'[27]Debt Calc'!#REF!,'[27]Debt Calc'!#REF!,'[27]Debt Calc'!#REF!</definedName>
    <definedName name="new">'[31]2006 Period Allocation'!$B:$N</definedName>
    <definedName name="NGNONSAL" localSheetId="29">#REF!</definedName>
    <definedName name="NGNONSAL" localSheetId="14">#REF!</definedName>
    <definedName name="NGNONSAL" localSheetId="16">#REF!</definedName>
    <definedName name="NGNONSAL" localSheetId="18">#REF!</definedName>
    <definedName name="NGNONSAL" localSheetId="20">#REF!</definedName>
    <definedName name="NGNONSAL" localSheetId="23">#REF!</definedName>
    <definedName name="NGNONSAL" localSheetId="25">#REF!</definedName>
    <definedName name="NGNONSAL" localSheetId="28">#REF!</definedName>
    <definedName name="NGNONSAL" localSheetId="27">#REF!</definedName>
    <definedName name="NGNONSAL">#REF!</definedName>
    <definedName name="NGNREV" localSheetId="29">#REF!</definedName>
    <definedName name="NGNREV" localSheetId="14">#REF!</definedName>
    <definedName name="NGNREV" localSheetId="16">#REF!</definedName>
    <definedName name="NGNREV" localSheetId="18">#REF!</definedName>
    <definedName name="NGNREV" localSheetId="20">#REF!</definedName>
    <definedName name="NGNREV" localSheetId="23">#REF!</definedName>
    <definedName name="NGNREV" localSheetId="25">#REF!</definedName>
    <definedName name="NGNREV" localSheetId="28">#REF!</definedName>
    <definedName name="NGNREV" localSheetId="27">#REF!</definedName>
    <definedName name="NGNREV">#REF!</definedName>
    <definedName name="NSAL" localSheetId="29">#REF!</definedName>
    <definedName name="NSAL" localSheetId="14">#REF!</definedName>
    <definedName name="NSAL" localSheetId="16">#REF!</definedName>
    <definedName name="NSAL" localSheetId="18">#REF!</definedName>
    <definedName name="NSAL" localSheetId="20">#REF!</definedName>
    <definedName name="NSAL" localSheetId="23">#REF!</definedName>
    <definedName name="NSAL" localSheetId="25">#REF!</definedName>
    <definedName name="NSAL" localSheetId="28">#REF!</definedName>
    <definedName name="NSAL" localSheetId="27">#REF!</definedName>
    <definedName name="NSAL">#REF!</definedName>
    <definedName name="NTEMP" localSheetId="29">#REF!</definedName>
    <definedName name="NTEMP" localSheetId="14">#REF!</definedName>
    <definedName name="NTEMP" localSheetId="16">#REF!</definedName>
    <definedName name="NTEMP" localSheetId="18">#REF!</definedName>
    <definedName name="NTEMP" localSheetId="20">#REF!</definedName>
    <definedName name="NTEMP" localSheetId="23">#REF!</definedName>
    <definedName name="NTEMP" localSheetId="25">#REF!</definedName>
    <definedName name="NTEMP" localSheetId="28">#REF!</definedName>
    <definedName name="NTEMP" localSheetId="27">#REF!</definedName>
    <definedName name="NTEMP">#REF!</definedName>
    <definedName name="Num_Pmt_Per_Year" localSheetId="29">#REF!</definedName>
    <definedName name="Num_Pmt_Per_Year" localSheetId="14">#REF!</definedName>
    <definedName name="Num_Pmt_Per_Year" localSheetId="16">#REF!</definedName>
    <definedName name="Num_Pmt_Per_Year" localSheetId="18">#REF!</definedName>
    <definedName name="Num_Pmt_Per_Year" localSheetId="20">#REF!</definedName>
    <definedName name="Num_Pmt_Per_Year" localSheetId="23">#REF!</definedName>
    <definedName name="Num_Pmt_Per_Year" localSheetId="25">#REF!</definedName>
    <definedName name="Num_Pmt_Per_Year" localSheetId="28">#REF!</definedName>
    <definedName name="Num_Pmt_Per_Year" localSheetId="27">#REF!</definedName>
    <definedName name="Num_Pmt_Per_Year">#REF!</definedName>
    <definedName name="Number_of_Payments" localSheetId="14">MATCH(0.01,[32]!End_Bal,-1)+1</definedName>
    <definedName name="Number_of_Payments" localSheetId="16">MATCH(0.01,[32]!End_Bal,-1)+1</definedName>
    <definedName name="Number_of_Payments" localSheetId="18">MATCH(0.01,[32]!End_Bal,-1)+1</definedName>
    <definedName name="Number_of_Payments" localSheetId="20">MATCH(0.01,[32]!End_Bal,-1)+1</definedName>
    <definedName name="Number_of_Payments" localSheetId="23">MATCH(0.01,[32]!End_Bal,-1)+1</definedName>
    <definedName name="Number_of_Payments" localSheetId="25">MATCH(0.01,[32]!End_Bal,-1)+1</definedName>
    <definedName name="Number_of_Payments" localSheetId="27">MATCH(0.01,[32]!End_Bal,-1)+1</definedName>
    <definedName name="Number_of_Payments">MATCH(0.01,[32]!End_Bal,-1)+1</definedName>
    <definedName name="Op_Costs">[24]drop_downs!$D$78:$D$88</definedName>
    <definedName name="Op_Revenue">[24]drop_downs!$D$65:$D$75</definedName>
    <definedName name="OT" localSheetId="29">#REF!</definedName>
    <definedName name="OT" localSheetId="14">#REF!</definedName>
    <definedName name="OT" localSheetId="16">#REF!</definedName>
    <definedName name="OT" localSheetId="18">#REF!</definedName>
    <definedName name="OT" localSheetId="20">#REF!</definedName>
    <definedName name="OT" localSheetId="23">#REF!</definedName>
    <definedName name="OT" localSheetId="25">#REF!</definedName>
    <definedName name="OT" localSheetId="28">#REF!</definedName>
    <definedName name="OT" localSheetId="27">#REF!</definedName>
    <definedName name="OT">#REF!</definedName>
    <definedName name="OTHER" localSheetId="29">#REF!</definedName>
    <definedName name="OTHER" localSheetId="14">#REF!</definedName>
    <definedName name="OTHER" localSheetId="16">#REF!</definedName>
    <definedName name="OTHER" localSheetId="18">#REF!</definedName>
    <definedName name="OTHER" localSheetId="20">#REF!</definedName>
    <definedName name="OTHER" localSheetId="23">#REF!</definedName>
    <definedName name="OTHER" localSheetId="25">#REF!</definedName>
    <definedName name="OTHER" localSheetId="28">#REF!</definedName>
    <definedName name="OTHER" localSheetId="27">#REF!</definedName>
    <definedName name="OTHER">#REF!</definedName>
    <definedName name="OTHSAL" localSheetId="29">#REF!</definedName>
    <definedName name="OTHSAL" localSheetId="14">#REF!</definedName>
    <definedName name="OTHSAL" localSheetId="16">#REF!</definedName>
    <definedName name="OTHSAL" localSheetId="18">#REF!</definedName>
    <definedName name="OTHSAL" localSheetId="20">#REF!</definedName>
    <definedName name="OTHSAL" localSheetId="23">#REF!</definedName>
    <definedName name="OTHSAL" localSheetId="25">#REF!</definedName>
    <definedName name="OTHSAL" localSheetId="28">#REF!</definedName>
    <definedName name="OTHSAL" localSheetId="27">#REF!</definedName>
    <definedName name="OTHSAL">#REF!</definedName>
    <definedName name="Output" localSheetId="29">#REF!</definedName>
    <definedName name="Output" localSheetId="14">#REF!</definedName>
    <definedName name="Output" localSheetId="16">#REF!</definedName>
    <definedName name="Output" localSheetId="18">#REF!</definedName>
    <definedName name="Output" localSheetId="20">#REF!</definedName>
    <definedName name="Output" localSheetId="23">#REF!</definedName>
    <definedName name="Output" localSheetId="25">#REF!</definedName>
    <definedName name="Output" localSheetId="28">#REF!</definedName>
    <definedName name="Output" localSheetId="27">#REF!</definedName>
    <definedName name="Output">#REF!</definedName>
    <definedName name="p"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ay_Date" localSheetId="29">#REF!</definedName>
    <definedName name="Pay_Date" localSheetId="14">#REF!</definedName>
    <definedName name="Pay_Date" localSheetId="16">#REF!</definedName>
    <definedName name="Pay_Date" localSheetId="18">#REF!</definedName>
    <definedName name="Pay_Date" localSheetId="20">#REF!</definedName>
    <definedName name="Pay_Date" localSheetId="23">#REF!</definedName>
    <definedName name="Pay_Date" localSheetId="25">#REF!</definedName>
    <definedName name="Pay_Date" localSheetId="28">#REF!</definedName>
    <definedName name="Pay_Date" localSheetId="27">#REF!</definedName>
    <definedName name="Pay_Date">#REF!</definedName>
    <definedName name="Pay_Num" localSheetId="29">#REF!</definedName>
    <definedName name="Pay_Num" localSheetId="14">#REF!</definedName>
    <definedName name="Pay_Num" localSheetId="16">#REF!</definedName>
    <definedName name="Pay_Num" localSheetId="18">#REF!</definedName>
    <definedName name="Pay_Num" localSheetId="20">#REF!</definedName>
    <definedName name="Pay_Num" localSheetId="23">#REF!</definedName>
    <definedName name="Pay_Num" localSheetId="25">#REF!</definedName>
    <definedName name="Pay_Num" localSheetId="28">#REF!</definedName>
    <definedName name="Pay_Num" localSheetId="27">#REF!</definedName>
    <definedName name="Pay_Num">#REF!</definedName>
    <definedName name="Pay_summary" localSheetId="29">#REF!</definedName>
    <definedName name="Pay_summary" localSheetId="14">#REF!</definedName>
    <definedName name="Pay_summary" localSheetId="16">#REF!</definedName>
    <definedName name="Pay_summary" localSheetId="18">#REF!</definedName>
    <definedName name="Pay_summary" localSheetId="20">#REF!</definedName>
    <definedName name="Pay_summary" localSheetId="23">#REF!</definedName>
    <definedName name="Pay_summary" localSheetId="25">#REF!</definedName>
    <definedName name="Pay_summary" localSheetId="28">#REF!</definedName>
    <definedName name="Pay_summary" localSheetId="27">#REF!</definedName>
    <definedName name="Pay_summary">#REF!</definedName>
    <definedName name="Payment_Date" localSheetId="29">DATE(YEAR('Additional Info (no printing)'!Loan_Start),MONTH('Additional Info (no printing)'!Loan_Start)+Payment_Number,DAY('Additional Info (no printing)'!Loan_Start))</definedName>
    <definedName name="Payment_Date" localSheetId="14">DATE(YEAR('Appendix B title'!Loan_Start),MONTH('Appendix B title'!Loan_Start)+Payment_Number,DAY('Appendix B title'!Loan_Start))</definedName>
    <definedName name="Payment_Date" localSheetId="16">DATE(YEAR('Appendix C title'!Loan_Start),MONTH('Appendix C title'!Loan_Start)+Payment_Number,DAY('Appendix C title'!Loan_Start))</definedName>
    <definedName name="Payment_Date" localSheetId="18">DATE(YEAR('Appendix D title'!Loan_Start),MONTH('Appendix D title'!Loan_Start)+Payment_Number,DAY('Appendix D title'!Loan_Start))</definedName>
    <definedName name="Payment_Date" localSheetId="20">DATE(YEAR('Appendix E title'!Loan_Start),MONTH('Appendix E title'!Loan_Start)+Payment_Number,DAY('Appendix E title'!Loan_Start))</definedName>
    <definedName name="Payment_Date" localSheetId="23">DATE(YEAR('Appendix F title'!Loan_Start),MONTH('Appendix F title'!Loan_Start)+Payment_Number,DAY('Appendix F title'!Loan_Start))</definedName>
    <definedName name="Payment_Date" localSheetId="25">DATE(YEAR('Appendix G title'!Loan_Start),MONTH('Appendix G title'!Loan_Start)+Payment_Number,DAY('Appendix G title'!Loan_Start))</definedName>
    <definedName name="Payment_Date" localSheetId="28">DATE(YEAR('Appendix H'!Loan_Start),MONTH('Appendix H'!Loan_Start)+Payment_Number,DAY('Appendix H'!Loan_Start))</definedName>
    <definedName name="Payment_Date" localSheetId="27">DATE(YEAR('Appendix H title'!Loan_Start),MONTH('Appendix H title'!Loan_Start)+Payment_Number,DAY('Appendix H title'!Loan_Start))</definedName>
    <definedName name="Payment_Date">DATE(YEAR(Loan_Start),MONTH(Loan_Start)+Payment_Number,DAY(Loan_Start))</definedName>
    <definedName name="phase_year">[8]drop_downs!$A$137:$A$140</definedName>
    <definedName name="PL"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anning_Services">'[12]Planning and Development'!$AG$1:$AI$1</definedName>
    <definedName name="PLL">'[33]Inputs-Inv'!$G$25</definedName>
    <definedName name="POS_NBR">'[34]Salary Estimate Query - 2005 Sa'!$C:$D</definedName>
    <definedName name="Post">'[25]Form 3 Data'!$H$1:$I$514</definedName>
    <definedName name="PR" localSheetId="29">#REF!</definedName>
    <definedName name="PR" localSheetId="14">#REF!</definedName>
    <definedName name="PR" localSheetId="16">#REF!</definedName>
    <definedName name="PR" localSheetId="18">#REF!</definedName>
    <definedName name="PR" localSheetId="20">#REF!</definedName>
    <definedName name="PR" localSheetId="23">#REF!</definedName>
    <definedName name="PR" localSheetId="25">#REF!</definedName>
    <definedName name="PR" localSheetId="28">#REF!</definedName>
    <definedName name="PR" localSheetId="27">#REF!</definedName>
    <definedName name="PR">#REF!</definedName>
    <definedName name="Practice">'[7]#REF'!$J$8</definedName>
    <definedName name="premium">'[29]LRP Water Rates'!$B$34</definedName>
    <definedName name="Previous_Salary">'[35]Salary Estimate 2007'!$C$3:$V$73</definedName>
    <definedName name="Princ" localSheetId="29">#REF!</definedName>
    <definedName name="Princ" localSheetId="14">#REF!</definedName>
    <definedName name="Princ" localSheetId="16">#REF!</definedName>
    <definedName name="Princ" localSheetId="18">#REF!</definedName>
    <definedName name="Princ" localSheetId="20">#REF!</definedName>
    <definedName name="Princ" localSheetId="23">#REF!</definedName>
    <definedName name="Princ" localSheetId="25">#REF!</definedName>
    <definedName name="Princ" localSheetId="28">#REF!</definedName>
    <definedName name="Princ" localSheetId="27">#REF!</definedName>
    <definedName name="Princ">#REF!</definedName>
    <definedName name="_xlnm.Print_Area" localSheetId="29">'Additional Info (no printing)'!$A$1:$G$50</definedName>
    <definedName name="_xlnm.Print_Area" localSheetId="4">'App A-  Arts &amp; Culture'!$A$1:$N$33</definedName>
    <definedName name="_xlnm.Print_Area" localSheetId="2">'App A-  Childcare'!$A$1:$N$22</definedName>
    <definedName name="_xlnm.Print_Area" localSheetId="7">'App A-  Civic Facilities'!$A$1:$N$28</definedName>
    <definedName name="_xlnm.Print_Area" localSheetId="5">'App A-  Comm Facilities'!$A$1:$N$37</definedName>
    <definedName name="_xlnm.Print_Area" localSheetId="1">'App A-  Housing'!$A$1:$N$32</definedName>
    <definedName name="_xlnm.Print_Area" localSheetId="9">'App A-  One Water'!$A$1:$N$38</definedName>
    <definedName name="_xlnm.Print_Area" localSheetId="6">'App A-  Public Safety'!$A$1:$N$25</definedName>
    <definedName name="_xlnm.Print_Area" localSheetId="10">'App A-  Solid Waste'!$A$1:$N$24</definedName>
    <definedName name="_xlnm.Print_Area" localSheetId="8">'App A-  Transportation'!$A$1:$N$55</definedName>
    <definedName name="_xlnm.Print_Area" localSheetId="3">'App A- Parks and Open Spaces'!$A$1:$N$58</definedName>
    <definedName name="_xlnm.Print_Area" localSheetId="11">'App A- Renewable Energy'!$A$1:$N$23</definedName>
    <definedName name="_xlnm.Print_Area" localSheetId="12">'App A- Technology'!$A$1:$N$15</definedName>
    <definedName name="_xlnm.Print_Area" localSheetId="0">'Appendix A title'!$A$4:$Q$44</definedName>
    <definedName name="_xlnm.Print_Area" localSheetId="15">'Appendix B'!$A$1:$M$710</definedName>
    <definedName name="_xlnm.Print_Area" localSheetId="14">'Appendix B title'!$A$4:$Q$44</definedName>
    <definedName name="_xlnm.Print_Area" localSheetId="17">'Appendix C'!$A$1:$L$332</definedName>
    <definedName name="_xlnm.Print_Area" localSheetId="16">'Appendix C title'!$A$4:$Q$44</definedName>
    <definedName name="_xlnm.Print_Area" localSheetId="19">'Appendix D'!$B$1:$AE$62</definedName>
    <definedName name="_xlnm.Print_Area" localSheetId="18">'Appendix D title'!$A$4:$Q$44</definedName>
    <definedName name="_xlnm.Print_Area" localSheetId="20">'Appendix E title'!$A$4:$Q$44</definedName>
    <definedName name="_xlnm.Print_Area" localSheetId="24">'Appendix F'!$A$2:$G$96</definedName>
    <definedName name="_xlnm.Print_Area" localSheetId="23">'Appendix F title'!$A$4:$Q$44</definedName>
    <definedName name="_xlnm.Print_Area" localSheetId="26">'Appendix G'!$A$1:$M$74</definedName>
    <definedName name="_xlnm.Print_Area" localSheetId="25">'Appendix G title'!$A$4:$Q$44</definedName>
    <definedName name="_xlnm.Print_Area" localSheetId="27">'Appendix H title'!$A$4:$Q$44</definedName>
    <definedName name="_xlnm.Print_Area">#REF!</definedName>
    <definedName name="Print_Area_MI" localSheetId="29">#REF!</definedName>
    <definedName name="Print_Area_MI" localSheetId="14">#REF!</definedName>
    <definedName name="Print_Area_MI" localSheetId="16">#REF!</definedName>
    <definedName name="Print_Area_MI" localSheetId="18">#REF!</definedName>
    <definedName name="Print_Area_MI" localSheetId="20">#REF!</definedName>
    <definedName name="Print_Area_MI" localSheetId="23">#REF!</definedName>
    <definedName name="Print_Area_MI" localSheetId="25">#REF!</definedName>
    <definedName name="Print_Area_MI" localSheetId="28">#REF!</definedName>
    <definedName name="Print_Area_MI" localSheetId="27">#REF!</definedName>
    <definedName name="Print_Area_MI">#REF!</definedName>
    <definedName name="Print_Area_Reset" localSheetId="29">OFFSET('Additional Info (no printing)'!Full_Print,0,0,Last_Row)</definedName>
    <definedName name="Print_Area_Reset" localSheetId="14">OFFSET('Appendix B title'!Full_Print,0,0,[0]!Last_Row)</definedName>
    <definedName name="Print_Area_Reset" localSheetId="16">OFFSET('Appendix C title'!Full_Print,0,0,[0]!Last_Row)</definedName>
    <definedName name="Print_Area_Reset" localSheetId="18">OFFSET('Appendix D title'!Full_Print,0,0,[0]!Last_Row)</definedName>
    <definedName name="Print_Area_Reset" localSheetId="20">OFFSET('Appendix E title'!Full_Print,0,0,[0]!Last_Row)</definedName>
    <definedName name="Print_Area_Reset" localSheetId="23">OFFSET('Appendix F title'!Full_Print,0,0,[0]!Last_Row)</definedName>
    <definedName name="Print_Area_Reset" localSheetId="25">OFFSET('Appendix G title'!Full_Print,0,0,[0]!Last_Row)</definedName>
    <definedName name="Print_Area_Reset" localSheetId="28">OFFSET('Appendix H'!Full_Print,0,0,Last_Row)</definedName>
    <definedName name="Print_Area_Reset" localSheetId="27">OFFSET('Appendix H title'!Full_Print,0,0,[0]!Last_Row)</definedName>
    <definedName name="Print_Area_Reset">OFFSET(Full_Print,0,0,Last_Row)</definedName>
    <definedName name="_xlnm.Print_Titles" localSheetId="9">'App A-  One Water'!$3:$4</definedName>
    <definedName name="_xlnm.Print_Titles" localSheetId="8">'App A-  Transportation'!$3:$4</definedName>
    <definedName name="_xlnm.Print_Titles" localSheetId="3">'App A- Parks and Open Spaces'!$3:$4</definedName>
    <definedName name="_xlnm.Print_Titles" localSheetId="15">'Appendix B'!$2:$3</definedName>
    <definedName name="_xlnm.Print_Titles" localSheetId="17">'Appendix C'!$2:$3</definedName>
    <definedName name="_xlnm.Print_Titles" localSheetId="19">'Appendix D'!$1:$5</definedName>
    <definedName name="_xlnm.Print_Titles" localSheetId="21">'Appendix E'!$1:$1</definedName>
    <definedName name="_xlnm.Print_Titles" localSheetId="22">'Appendix E footnote'!$1:$1</definedName>
    <definedName name="_xlnm.Print_Titles" localSheetId="24">'Appendix F'!$1:$2</definedName>
    <definedName name="_xlnm.Print_Titles" localSheetId="26">'Appendix G'!$1:$2</definedName>
    <definedName name="_xlnm.Print_Titles" localSheetId="28">'Appendix H'!$1:$2</definedName>
    <definedName name="_xlnm.Print_Titles">#N/A</definedName>
    <definedName name="Print_Titles_MI" localSheetId="29">#REF!,#REF!</definedName>
    <definedName name="Print_Titles_MI" localSheetId="14">#REF!,#REF!</definedName>
    <definedName name="Print_Titles_MI" localSheetId="16">#REF!,#REF!</definedName>
    <definedName name="Print_Titles_MI" localSheetId="18">#REF!,#REF!</definedName>
    <definedName name="Print_Titles_MI" localSheetId="20">#REF!,#REF!</definedName>
    <definedName name="Print_Titles_MI" localSheetId="23">#REF!,#REF!</definedName>
    <definedName name="Print_Titles_MI" localSheetId="25">#REF!,#REF!</definedName>
    <definedName name="Print_Titles_MI" localSheetId="28">#REF!,#REF!</definedName>
    <definedName name="Print_Titles_MI" localSheetId="27">#REF!,#REF!</definedName>
    <definedName name="Print_Titles_MI">#REF!,#REF!</definedName>
    <definedName name="Prior_Alloc" localSheetId="29">#REF!</definedName>
    <definedName name="Prior_Alloc" localSheetId="14">#REF!</definedName>
    <definedName name="Prior_Alloc" localSheetId="16">#REF!</definedName>
    <definedName name="Prior_Alloc" localSheetId="18">#REF!</definedName>
    <definedName name="Prior_Alloc" localSheetId="20">#REF!</definedName>
    <definedName name="Prior_Alloc" localSheetId="23">#REF!</definedName>
    <definedName name="Prior_Alloc" localSheetId="25">#REF!</definedName>
    <definedName name="Prior_Alloc" localSheetId="28">#REF!</definedName>
    <definedName name="Prior_Alloc" localSheetId="27">#REF!</definedName>
    <definedName name="Prior_Alloc">#REF!</definedName>
    <definedName name="Prior_Year" localSheetId="29">#REF!</definedName>
    <definedName name="Prior_Year" localSheetId="14">#REF!</definedName>
    <definedName name="Prior_Year" localSheetId="16">#REF!</definedName>
    <definedName name="Prior_Year" localSheetId="18">#REF!</definedName>
    <definedName name="Prior_Year" localSheetId="20">#REF!</definedName>
    <definedName name="Prior_Year" localSheetId="23">#REF!</definedName>
    <definedName name="Prior_Year" localSheetId="25">#REF!</definedName>
    <definedName name="Prior_Year" localSheetId="28">#REF!</definedName>
    <definedName name="Prior_Year" localSheetId="27">#REF!</definedName>
    <definedName name="Prior_Year">#REF!</definedName>
    <definedName name="priority">[8]drop_downs!$A$131:$A$134</definedName>
    <definedName name="Procure">[24]drop_downs!$D$104:$D$107</definedName>
    <definedName name="program">[8]drop_downs!$A$143:$A$145</definedName>
    <definedName name="Project_Affordability" localSheetId="29">#REF!</definedName>
    <definedName name="Project_Affordability" localSheetId="14">#REF!</definedName>
    <definedName name="Project_Affordability" localSheetId="16">#REF!</definedName>
    <definedName name="Project_Affordability" localSheetId="18">#REF!</definedName>
    <definedName name="Project_Affordability" localSheetId="20">#REF!</definedName>
    <definedName name="Project_Affordability" localSheetId="23">#REF!</definedName>
    <definedName name="Project_Affordability" localSheetId="25">#REF!</definedName>
    <definedName name="Project_Affordability" localSheetId="28">#REF!</definedName>
    <definedName name="Project_Affordability" localSheetId="27">#REF!</definedName>
    <definedName name="Project_Affordability">#REF!</definedName>
    <definedName name="Project_Initiated_By">'[6]drop down'!$I$5:$I$10</definedName>
    <definedName name="Project_Status">[36]Sheet1!$A$3:$A$7</definedName>
    <definedName name="provincial" localSheetId="29">'[27]Debt Calc'!#REF!</definedName>
    <definedName name="provincial" localSheetId="14">'[27]Debt Calc'!#REF!</definedName>
    <definedName name="provincial" localSheetId="16">'[27]Debt Calc'!#REF!</definedName>
    <definedName name="provincial" localSheetId="18">'[27]Debt Calc'!#REF!</definedName>
    <definedName name="provincial" localSheetId="20">'[27]Debt Calc'!#REF!</definedName>
    <definedName name="provincial" localSheetId="23">'[27]Debt Calc'!#REF!</definedName>
    <definedName name="provincial" localSheetId="25">'[27]Debt Calc'!#REF!</definedName>
    <definedName name="provincial" localSheetId="28">'[27]Debt Calc'!#REF!</definedName>
    <definedName name="provincial" localSheetId="27">'[27]Debt Calc'!#REF!</definedName>
    <definedName name="provincial">'[27]Debt Calc'!#REF!</definedName>
    <definedName name="PRYRPLN" localSheetId="29">#REF!</definedName>
    <definedName name="PRYRPLN" localSheetId="14">#REF!</definedName>
    <definedName name="PRYRPLN" localSheetId="16">#REF!</definedName>
    <definedName name="PRYRPLN" localSheetId="18">#REF!</definedName>
    <definedName name="PRYRPLN" localSheetId="20">#REF!</definedName>
    <definedName name="PRYRPLN" localSheetId="23">#REF!</definedName>
    <definedName name="PRYRPLN" localSheetId="25">#REF!</definedName>
    <definedName name="PRYRPLN" localSheetId="28">#REF!</definedName>
    <definedName name="PRYRPLN" localSheetId="27">#REF!</definedName>
    <definedName name="PRYRPLN">#REF!</definedName>
    <definedName name="Q"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uarter">'[6]drop down'!$K$5:$K$8</definedName>
    <definedName name="Rank">'[7]#REF'!$J$2</definedName>
    <definedName name="rate00">'[27]LRP Water rates'!$F$23</definedName>
    <definedName name="rate007">'[37]LRP Water Rates'!$M$23</definedName>
    <definedName name="rate008">'[37]LRP Water Rates'!$N$23</definedName>
    <definedName name="rate009">'[37]LRP Water Rates'!$O$23</definedName>
    <definedName name="rate01">'[38]LRP Water rates'!$G$23</definedName>
    <definedName name="rate02">'[38]LRP Water rates'!$H$23</definedName>
    <definedName name="rate03">'[38]LRP Water rates'!$I$23</definedName>
    <definedName name="rate04">'[38]LRP Water rates'!$J$23</definedName>
    <definedName name="rate05">'[38]LRP Water rates'!$K$23</definedName>
    <definedName name="rate06">'[38]LRP Water rates'!$L$23</definedName>
    <definedName name="rate07">'[38]LRP Water rates'!$M$23</definedName>
    <definedName name="rate08">'[38]LRP Water rates'!$N$23</definedName>
    <definedName name="rate09">'[38]LRP Water rates'!$O$23</definedName>
    <definedName name="rate1">'[37]LRP Water Rates'!$G$23</definedName>
    <definedName name="rate2">'[37]LRP Water Rates'!$H$23</definedName>
    <definedName name="rate3">'[37]LRP Water Rates'!$I$23</definedName>
    <definedName name="rate4">'[37]LRP Water Rates'!$J$23</definedName>
    <definedName name="rate5">'[37]LRP Water Rates'!$K$23</definedName>
    <definedName name="rate6">'[37]LRP Water Rates'!$L$23</definedName>
    <definedName name="RawData" localSheetId="29">#REF!</definedName>
    <definedName name="RawData" localSheetId="14">#REF!</definedName>
    <definedName name="RawData" localSheetId="16">#REF!</definedName>
    <definedName name="RawData" localSheetId="18">#REF!</definedName>
    <definedName name="RawData" localSheetId="20">#REF!</definedName>
    <definedName name="RawData" localSheetId="23">#REF!</definedName>
    <definedName name="RawData" localSheetId="25">#REF!</definedName>
    <definedName name="RawData" localSheetId="28">#REF!</definedName>
    <definedName name="RawData" localSheetId="27">#REF!</definedName>
    <definedName name="RawData">#REF!</definedName>
    <definedName name="RawHeader" localSheetId="29">#REF!</definedName>
    <definedName name="RawHeader" localSheetId="14">#REF!</definedName>
    <definedName name="RawHeader" localSheetId="16">#REF!</definedName>
    <definedName name="RawHeader" localSheetId="18">#REF!</definedName>
    <definedName name="RawHeader" localSheetId="20">#REF!</definedName>
    <definedName name="RawHeader" localSheetId="23">#REF!</definedName>
    <definedName name="RawHeader" localSheetId="25">#REF!</definedName>
    <definedName name="RawHeader" localSheetId="28">#REF!</definedName>
    <definedName name="RawHeader" localSheetId="27">#REF!</definedName>
    <definedName name="RawHeader">#REF!</definedName>
    <definedName name="RCR" localSheetId="29">#REF!</definedName>
    <definedName name="RCR" localSheetId="14">#REF!</definedName>
    <definedName name="RCR" localSheetId="16">#REF!</definedName>
    <definedName name="RCR" localSheetId="18">#REF!</definedName>
    <definedName name="RCR" localSheetId="20">#REF!</definedName>
    <definedName name="RCR" localSheetId="23">#REF!</definedName>
    <definedName name="RCR" localSheetId="25">#REF!</definedName>
    <definedName name="RCR" localSheetId="28">#REF!</definedName>
    <definedName name="RCR" localSheetId="27">#REF!</definedName>
    <definedName name="RCR">#REF!</definedName>
    <definedName name="Reason">[39]Reason!$A$2:$A$5</definedName>
    <definedName name="REFM_Services">[12]REFM!$AG$1:$AI$1</definedName>
    <definedName name="rep" localSheetId="29" hidden="1">{#N/A,#N/A,FALSE,"SUMMARY";#N/A,#N/A,FALSE,"EAC96PLA";#N/A,#N/A,FALSE,"EAC96EXT";#N/A,#N/A,FALSE,"FINSUM";#N/A,#N/A,FALSE,"1996PL";#N/A,#N/A,FALSE,"RISKOP3rd";#N/A,#N/A,FALSE,"RISKTOTAL";#N/A,#N/A,FALSE,"STAFFING";#N/A,#N/A,FALSE,"Balsht"}</definedName>
    <definedName name="rep" localSheetId="19" hidden="1">{#N/A,#N/A,FALSE,"SUMMARY";#N/A,#N/A,FALSE,"EAC96PLA";#N/A,#N/A,FALSE,"EAC96EXT";#N/A,#N/A,FALSE,"FINSUM";#N/A,#N/A,FALSE,"1996PL";#N/A,#N/A,FALSE,"RISKOP3rd";#N/A,#N/A,FALSE,"RISKTOTAL";#N/A,#N/A,FALSE,"STAFFING";#N/A,#N/A,FALSE,"Balsht"}</definedName>
    <definedName name="rep" localSheetId="28" hidden="1">{#N/A,#N/A,FALSE,"SUMMARY";#N/A,#N/A,FALSE,"EAC96PLA";#N/A,#N/A,FALSE,"EAC96EXT";#N/A,#N/A,FALSE,"FINSUM";#N/A,#N/A,FALSE,"1996PL";#N/A,#N/A,FALSE,"RISKOP3rd";#N/A,#N/A,FALSE,"RISKTOTAL";#N/A,#N/A,FALSE,"STAFFING";#N/A,#N/A,FALSE,"Balsht"}</definedName>
    <definedName name="rep" hidden="1">{#N/A,#N/A,FALSE,"SUMMARY";#N/A,#N/A,FALSE,"EAC96PLA";#N/A,#N/A,FALSE,"EAC96EXT";#N/A,#N/A,FALSE,"FINSUM";#N/A,#N/A,FALSE,"1996PL";#N/A,#N/A,FALSE,"RISKOP3rd";#N/A,#N/A,FALSE,"RISKTOTAL";#N/A,#N/A,FALSE,"STAFFING";#N/A,#N/A,FALSE,"Balsht"}</definedName>
    <definedName name="Replacement_New">'[6]drop down'!$H$5:$H$6</definedName>
    <definedName name="ReserveFunds" localSheetId="29">#REF!</definedName>
    <definedName name="ReserveFunds" localSheetId="14">#REF!</definedName>
    <definedName name="ReserveFunds" localSheetId="16">#REF!</definedName>
    <definedName name="ReserveFunds" localSheetId="18">#REF!</definedName>
    <definedName name="ReserveFunds" localSheetId="20">#REF!</definedName>
    <definedName name="ReserveFunds" localSheetId="23">#REF!</definedName>
    <definedName name="ReserveFunds" localSheetId="25">#REF!</definedName>
    <definedName name="ReserveFunds" localSheetId="28">#REF!</definedName>
    <definedName name="ReserveFunds" localSheetId="27">#REF!</definedName>
    <definedName name="ReserveFunds">#REF!</definedName>
    <definedName name="Residential_SF">[9]SOTP!$F$5</definedName>
    <definedName name="rf" localSheetId="29" hidden="1">{#N/A,#N/A,FALSE,"Report Data";#N/A,#N/A,FALSE,"COMP POOL";#N/A,#N/A,FALSE,"COMP POOL NB95";#N/A,#N/A,FALSE,"COMP POOL NB94"}</definedName>
    <definedName name="rf" localSheetId="19" hidden="1">{#N/A,#N/A,FALSE,"Report Data";#N/A,#N/A,FALSE,"COMP POOL";#N/A,#N/A,FALSE,"COMP POOL NB95";#N/A,#N/A,FALSE,"COMP POOL NB94"}</definedName>
    <definedName name="rf" localSheetId="28" hidden="1">{#N/A,#N/A,FALSE,"Report Data";#N/A,#N/A,FALSE,"COMP POOL";#N/A,#N/A,FALSE,"COMP POOL NB95";#N/A,#N/A,FALSE,"COMP POOL NB94"}</definedName>
    <definedName name="rf" hidden="1">{#N/A,#N/A,FALSE,"Report Data";#N/A,#N/A,FALSE,"COMP POOL";#N/A,#N/A,FALSE,"COMP POOL NB95";#N/A,#N/A,FALSE,"COMP POOL NB94"}</definedName>
    <definedName name="risk1">[8]drop_downs!$A$123:$A$128</definedName>
    <definedName name="s"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ad">[40]drop_downs!$C$15:$C$17</definedName>
    <definedName name="sadsa" localSheetId="29">#REF!</definedName>
    <definedName name="sadsa" localSheetId="14">#REF!</definedName>
    <definedName name="sadsa" localSheetId="16">#REF!</definedName>
    <definedName name="sadsa" localSheetId="18">#REF!</definedName>
    <definedName name="sadsa" localSheetId="20">#REF!</definedName>
    <definedName name="sadsa" localSheetId="23">#REF!</definedName>
    <definedName name="sadsa" localSheetId="25">#REF!</definedName>
    <definedName name="sadsa" localSheetId="28">#REF!</definedName>
    <definedName name="sadsa" localSheetId="27">#REF!</definedName>
    <definedName name="sadsa">#REF!</definedName>
    <definedName name="SAL" localSheetId="29">#REF!</definedName>
    <definedName name="SAL" localSheetId="14">#REF!</definedName>
    <definedName name="SAL" localSheetId="16">#REF!</definedName>
    <definedName name="SAL" localSheetId="18">#REF!</definedName>
    <definedName name="SAL" localSheetId="20">#REF!</definedName>
    <definedName name="SAL" localSheetId="23">#REF!</definedName>
    <definedName name="SAL" localSheetId="25">#REF!</definedName>
    <definedName name="SAL" localSheetId="28">#REF!</definedName>
    <definedName name="SAL" localSheetId="27">#REF!</definedName>
    <definedName name="SAL">#REF!</definedName>
    <definedName name="Salary">'[7]#REF'!$G$12</definedName>
    <definedName name="Sched_Pay" localSheetId="29">#REF!</definedName>
    <definedName name="Sched_Pay" localSheetId="14">#REF!</definedName>
    <definedName name="Sched_Pay" localSheetId="16">#REF!</definedName>
    <definedName name="Sched_Pay" localSheetId="18">#REF!</definedName>
    <definedName name="Sched_Pay" localSheetId="20">#REF!</definedName>
    <definedName name="Sched_Pay" localSheetId="23">#REF!</definedName>
    <definedName name="Sched_Pay" localSheetId="25">#REF!</definedName>
    <definedName name="Sched_Pay" localSheetId="28">#REF!</definedName>
    <definedName name="Sched_Pay" localSheetId="27">#REF!</definedName>
    <definedName name="Sched_Pay">#REF!</definedName>
    <definedName name="Scheduled_Extra_Payments" localSheetId="29">#REF!</definedName>
    <definedName name="Scheduled_Extra_Payments" localSheetId="14">#REF!</definedName>
    <definedName name="Scheduled_Extra_Payments" localSheetId="16">#REF!</definedName>
    <definedName name="Scheduled_Extra_Payments" localSheetId="18">#REF!</definedName>
    <definedName name="Scheduled_Extra_Payments" localSheetId="20">#REF!</definedName>
    <definedName name="Scheduled_Extra_Payments" localSheetId="23">#REF!</definedName>
    <definedName name="Scheduled_Extra_Payments" localSheetId="25">#REF!</definedName>
    <definedName name="Scheduled_Extra_Payments" localSheetId="28">#REF!</definedName>
    <definedName name="Scheduled_Extra_Payments" localSheetId="27">#REF!</definedName>
    <definedName name="Scheduled_Extra_Payments">#REF!</definedName>
    <definedName name="Scheduled_Interest_Rate" localSheetId="29">#REF!</definedName>
    <definedName name="Scheduled_Interest_Rate" localSheetId="14">#REF!</definedName>
    <definedName name="Scheduled_Interest_Rate" localSheetId="16">#REF!</definedName>
    <definedName name="Scheduled_Interest_Rate" localSheetId="18">#REF!</definedName>
    <definedName name="Scheduled_Interest_Rate" localSheetId="20">#REF!</definedName>
    <definedName name="Scheduled_Interest_Rate" localSheetId="23">#REF!</definedName>
    <definedName name="Scheduled_Interest_Rate" localSheetId="25">#REF!</definedName>
    <definedName name="Scheduled_Interest_Rate" localSheetId="28">#REF!</definedName>
    <definedName name="Scheduled_Interest_Rate" localSheetId="27">#REF!</definedName>
    <definedName name="Scheduled_Interest_Rate">#REF!</definedName>
    <definedName name="Scheduled_Monthly_Payment" localSheetId="29">#REF!</definedName>
    <definedName name="Scheduled_Monthly_Payment" localSheetId="14">#REF!</definedName>
    <definedName name="Scheduled_Monthly_Payment" localSheetId="16">#REF!</definedName>
    <definedName name="Scheduled_Monthly_Payment" localSheetId="18">#REF!</definedName>
    <definedName name="Scheduled_Monthly_Payment" localSheetId="20">#REF!</definedName>
    <definedName name="Scheduled_Monthly_Payment" localSheetId="23">#REF!</definedName>
    <definedName name="Scheduled_Monthly_Payment" localSheetId="25">#REF!</definedName>
    <definedName name="Scheduled_Monthly_Payment" localSheetId="28">#REF!</definedName>
    <definedName name="Scheduled_Monthly_Payment" localSheetId="27">#REF!</definedName>
    <definedName name="Scheduled_Monthly_Payment">#REF!</definedName>
    <definedName name="sda">[41]Dropdowns!$A$15:$A$17</definedName>
    <definedName name="sec">[8]drop_downs!$A$106:$A$108</definedName>
    <definedName name="SECT1" localSheetId="29">#REF!</definedName>
    <definedName name="SECT1" localSheetId="14">#REF!</definedName>
    <definedName name="SECT1" localSheetId="16">#REF!</definedName>
    <definedName name="SECT1" localSheetId="18">#REF!</definedName>
    <definedName name="SECT1" localSheetId="20">#REF!</definedName>
    <definedName name="SECT1" localSheetId="23">#REF!</definedName>
    <definedName name="SECT1" localSheetId="25">#REF!</definedName>
    <definedName name="SECT1" localSheetId="28">#REF!</definedName>
    <definedName name="SECT1" localSheetId="27">#REF!</definedName>
    <definedName name="SECT1">#REF!</definedName>
    <definedName name="sect10" localSheetId="29">#REF!</definedName>
    <definedName name="sect10" localSheetId="14">#REF!</definedName>
    <definedName name="sect10" localSheetId="16">#REF!</definedName>
    <definedName name="sect10" localSheetId="18">#REF!</definedName>
    <definedName name="sect10" localSheetId="20">#REF!</definedName>
    <definedName name="sect10" localSheetId="23">#REF!</definedName>
    <definedName name="sect10" localSheetId="25">#REF!</definedName>
    <definedName name="sect10" localSheetId="28">#REF!</definedName>
    <definedName name="sect10" localSheetId="27">#REF!</definedName>
    <definedName name="sect10">#REF!</definedName>
    <definedName name="SECT10A" localSheetId="29">#REF!</definedName>
    <definedName name="SECT10A" localSheetId="14">#REF!</definedName>
    <definedName name="SECT10A" localSheetId="16">#REF!</definedName>
    <definedName name="SECT10A" localSheetId="18">#REF!</definedName>
    <definedName name="SECT10A" localSheetId="20">#REF!</definedName>
    <definedName name="SECT10A" localSheetId="23">#REF!</definedName>
    <definedName name="SECT10A" localSheetId="25">#REF!</definedName>
    <definedName name="SECT10A" localSheetId="28">#REF!</definedName>
    <definedName name="SECT10A" localSheetId="27">#REF!</definedName>
    <definedName name="SECT10A">#REF!</definedName>
    <definedName name="SECT10B" localSheetId="29">#REF!</definedName>
    <definedName name="SECT10B" localSheetId="14">#REF!</definedName>
    <definedName name="SECT10B" localSheetId="16">#REF!</definedName>
    <definedName name="SECT10B" localSheetId="18">#REF!</definedName>
    <definedName name="SECT10B" localSheetId="20">#REF!</definedName>
    <definedName name="SECT10B" localSheetId="23">#REF!</definedName>
    <definedName name="SECT10B" localSheetId="25">#REF!</definedName>
    <definedName name="SECT10B" localSheetId="28">#REF!</definedName>
    <definedName name="SECT10B" localSheetId="27">#REF!</definedName>
    <definedName name="SECT10B">#REF!</definedName>
    <definedName name="SECT11" localSheetId="29">#REF!</definedName>
    <definedName name="SECT11" localSheetId="14">#REF!</definedName>
    <definedName name="SECT11" localSheetId="16">#REF!</definedName>
    <definedName name="SECT11" localSheetId="18">#REF!</definedName>
    <definedName name="SECT11" localSheetId="20">#REF!</definedName>
    <definedName name="SECT11" localSheetId="23">#REF!</definedName>
    <definedName name="SECT11" localSheetId="25">#REF!</definedName>
    <definedName name="SECT11" localSheetId="28">#REF!</definedName>
    <definedName name="SECT11" localSheetId="27">#REF!</definedName>
    <definedName name="SECT11">#REF!</definedName>
    <definedName name="SECT12" localSheetId="29">#REF!</definedName>
    <definedName name="SECT12" localSheetId="14">#REF!</definedName>
    <definedName name="SECT12" localSheetId="16">#REF!</definedName>
    <definedName name="SECT12" localSheetId="18">#REF!</definedName>
    <definedName name="SECT12" localSheetId="20">#REF!</definedName>
    <definedName name="SECT12" localSheetId="23">#REF!</definedName>
    <definedName name="SECT12" localSheetId="25">#REF!</definedName>
    <definedName name="SECT12" localSheetId="28">#REF!</definedName>
    <definedName name="SECT12" localSheetId="27">#REF!</definedName>
    <definedName name="SECT12">#REF!</definedName>
    <definedName name="SECT13" localSheetId="29">#REF!</definedName>
    <definedName name="SECT13" localSheetId="14">#REF!</definedName>
    <definedName name="SECT13" localSheetId="16">#REF!</definedName>
    <definedName name="SECT13" localSheetId="18">#REF!</definedName>
    <definedName name="SECT13" localSheetId="20">#REF!</definedName>
    <definedName name="SECT13" localSheetId="23">#REF!</definedName>
    <definedName name="SECT13" localSheetId="25">#REF!</definedName>
    <definedName name="SECT13" localSheetId="28">#REF!</definedName>
    <definedName name="SECT13" localSheetId="27">#REF!</definedName>
    <definedName name="SECT13">#REF!</definedName>
    <definedName name="SECT14" localSheetId="29">#REF!</definedName>
    <definedName name="SECT14" localSheetId="14">#REF!</definedName>
    <definedName name="SECT14" localSheetId="16">#REF!</definedName>
    <definedName name="SECT14" localSheetId="18">#REF!</definedName>
    <definedName name="SECT14" localSheetId="20">#REF!</definedName>
    <definedName name="SECT14" localSheetId="23">#REF!</definedName>
    <definedName name="SECT14" localSheetId="25">#REF!</definedName>
    <definedName name="SECT14" localSheetId="28">#REF!</definedName>
    <definedName name="SECT14" localSheetId="27">#REF!</definedName>
    <definedName name="SECT14">#REF!</definedName>
    <definedName name="SECT15" localSheetId="29">#REF!</definedName>
    <definedName name="SECT15" localSheetId="14">#REF!</definedName>
    <definedName name="SECT15" localSheetId="16">#REF!</definedName>
    <definedName name="SECT15" localSheetId="18">#REF!</definedName>
    <definedName name="SECT15" localSheetId="20">#REF!</definedName>
    <definedName name="SECT15" localSheetId="23">#REF!</definedName>
    <definedName name="SECT15" localSheetId="25">#REF!</definedName>
    <definedName name="SECT15" localSheetId="28">#REF!</definedName>
    <definedName name="SECT15" localSheetId="27">#REF!</definedName>
    <definedName name="SECT15">#REF!</definedName>
    <definedName name="SECT16a" localSheetId="29">#REF!</definedName>
    <definedName name="SECT16a" localSheetId="14">#REF!</definedName>
    <definedName name="SECT16a" localSheetId="16">#REF!</definedName>
    <definedName name="SECT16a" localSheetId="18">#REF!</definedName>
    <definedName name="SECT16a" localSheetId="20">#REF!</definedName>
    <definedName name="SECT16a" localSheetId="23">#REF!</definedName>
    <definedName name="SECT16a" localSheetId="25">#REF!</definedName>
    <definedName name="SECT16a" localSheetId="28">#REF!</definedName>
    <definedName name="SECT16a" localSheetId="27">#REF!</definedName>
    <definedName name="SECT16a">#REF!</definedName>
    <definedName name="SECT16b" localSheetId="29">#REF!</definedName>
    <definedName name="SECT16b" localSheetId="14">#REF!</definedName>
    <definedName name="SECT16b" localSheetId="16">#REF!</definedName>
    <definedName name="SECT16b" localSheetId="18">#REF!</definedName>
    <definedName name="SECT16b" localSheetId="20">#REF!</definedName>
    <definedName name="SECT16b" localSheetId="23">#REF!</definedName>
    <definedName name="SECT16b" localSheetId="25">#REF!</definedName>
    <definedName name="SECT16b" localSheetId="28">#REF!</definedName>
    <definedName name="SECT16b" localSheetId="27">#REF!</definedName>
    <definedName name="SECT16b">#REF!</definedName>
    <definedName name="SECT2A" localSheetId="29">#REF!</definedName>
    <definedName name="SECT2A" localSheetId="14">#REF!</definedName>
    <definedName name="SECT2A" localSheetId="16">#REF!</definedName>
    <definedName name="SECT2A" localSheetId="18">#REF!</definedName>
    <definedName name="SECT2A" localSheetId="20">#REF!</definedName>
    <definedName name="SECT2A" localSheetId="23">#REF!</definedName>
    <definedName name="SECT2A" localSheetId="25">#REF!</definedName>
    <definedName name="SECT2A" localSheetId="28">#REF!</definedName>
    <definedName name="SECT2A" localSheetId="27">#REF!</definedName>
    <definedName name="SECT2A">#REF!</definedName>
    <definedName name="SECT2B" localSheetId="29">#REF!</definedName>
    <definedName name="SECT2B" localSheetId="14">#REF!</definedName>
    <definedName name="SECT2B" localSheetId="16">#REF!</definedName>
    <definedName name="SECT2B" localSheetId="18">#REF!</definedName>
    <definedName name="SECT2B" localSheetId="20">#REF!</definedName>
    <definedName name="SECT2B" localSheetId="23">#REF!</definedName>
    <definedName name="SECT2B" localSheetId="25">#REF!</definedName>
    <definedName name="SECT2B" localSheetId="28">#REF!</definedName>
    <definedName name="SECT2B" localSheetId="27">#REF!</definedName>
    <definedName name="SECT2B">#REF!</definedName>
    <definedName name="SECT5" localSheetId="29">#REF!</definedName>
    <definedName name="SECT5" localSheetId="14">#REF!</definedName>
    <definedName name="SECT5" localSheetId="16">#REF!</definedName>
    <definedName name="SECT5" localSheetId="18">#REF!</definedName>
    <definedName name="SECT5" localSheetId="20">#REF!</definedName>
    <definedName name="SECT5" localSheetId="23">#REF!</definedName>
    <definedName name="SECT5" localSheetId="25">#REF!</definedName>
    <definedName name="SECT5" localSheetId="28">#REF!</definedName>
    <definedName name="SECT5" localSheetId="27">#REF!</definedName>
    <definedName name="SECT5">#REF!</definedName>
    <definedName name="SECT6A" localSheetId="29">#REF!</definedName>
    <definedName name="SECT6A" localSheetId="14">#REF!</definedName>
    <definedName name="SECT6A" localSheetId="16">#REF!</definedName>
    <definedName name="SECT6A" localSheetId="18">#REF!</definedName>
    <definedName name="SECT6A" localSheetId="20">#REF!</definedName>
    <definedName name="SECT6A" localSheetId="23">#REF!</definedName>
    <definedName name="SECT6A" localSheetId="25">#REF!</definedName>
    <definedName name="SECT6A" localSheetId="28">#REF!</definedName>
    <definedName name="SECT6A" localSheetId="27">#REF!</definedName>
    <definedName name="SECT6A">#REF!</definedName>
    <definedName name="SECT6B" localSheetId="29">#REF!</definedName>
    <definedName name="SECT6B" localSheetId="14">#REF!</definedName>
    <definedName name="SECT6B" localSheetId="16">#REF!</definedName>
    <definedName name="SECT6B" localSheetId="18">#REF!</definedName>
    <definedName name="SECT6B" localSheetId="20">#REF!</definedName>
    <definedName name="SECT6B" localSheetId="23">#REF!</definedName>
    <definedName name="SECT6B" localSheetId="25">#REF!</definedName>
    <definedName name="SECT6B" localSheetId="28">#REF!</definedName>
    <definedName name="SECT6B" localSheetId="27">#REF!</definedName>
    <definedName name="SECT6B">#REF!</definedName>
    <definedName name="SECT7" localSheetId="29">#REF!</definedName>
    <definedName name="SECT7" localSheetId="14">#REF!</definedName>
    <definedName name="SECT7" localSheetId="16">#REF!</definedName>
    <definedName name="SECT7" localSheetId="18">#REF!</definedName>
    <definedName name="SECT7" localSheetId="20">#REF!</definedName>
    <definedName name="SECT7" localSheetId="23">#REF!</definedName>
    <definedName name="SECT7" localSheetId="25">#REF!</definedName>
    <definedName name="SECT7" localSheetId="28">#REF!</definedName>
    <definedName name="SECT7" localSheetId="27">#REF!</definedName>
    <definedName name="SECT7">#REF!</definedName>
    <definedName name="sect8" localSheetId="29">#REF!</definedName>
    <definedName name="sect8" localSheetId="14">#REF!</definedName>
    <definedName name="sect8" localSheetId="16">#REF!</definedName>
    <definedName name="sect8" localSheetId="18">#REF!</definedName>
    <definedName name="sect8" localSheetId="20">#REF!</definedName>
    <definedName name="sect8" localSheetId="23">#REF!</definedName>
    <definedName name="sect8" localSheetId="25">#REF!</definedName>
    <definedName name="sect8" localSheetId="28">#REF!</definedName>
    <definedName name="sect8" localSheetId="27">#REF!</definedName>
    <definedName name="sect8">#REF!</definedName>
    <definedName name="sect9" localSheetId="29">#REF!</definedName>
    <definedName name="sect9" localSheetId="14">#REF!</definedName>
    <definedName name="sect9" localSheetId="16">#REF!</definedName>
    <definedName name="sect9" localSheetId="18">#REF!</definedName>
    <definedName name="sect9" localSheetId="20">#REF!</definedName>
    <definedName name="sect9" localSheetId="23">#REF!</definedName>
    <definedName name="sect9" localSheetId="25">#REF!</definedName>
    <definedName name="sect9" localSheetId="28">#REF!</definedName>
    <definedName name="sect9" localSheetId="27">#REF!</definedName>
    <definedName name="sect9">#REF!</definedName>
    <definedName name="Service_Category_1">[22]Dropdowns!$A$2:$A$10</definedName>
    <definedName name="service3">'[1]Service Category Listing'!$C$3:$C$10</definedName>
    <definedName name="sft2sm">'[26]Under 1.2'!$K$3</definedName>
    <definedName name="sofext">[8]drop_downs!$A$81:$A$89</definedName>
    <definedName name="sofint">[8]drop_downs!$A$92:$A$103</definedName>
    <definedName name="Spend_Risk" localSheetId="29">#REF!</definedName>
    <definedName name="Spend_Risk" localSheetId="14">#REF!</definedName>
    <definedName name="Spend_Risk" localSheetId="16">#REF!</definedName>
    <definedName name="Spend_Risk" localSheetId="18">#REF!</definedName>
    <definedName name="Spend_Risk" localSheetId="20">#REF!</definedName>
    <definedName name="Spend_Risk" localSheetId="23">#REF!</definedName>
    <definedName name="Spend_Risk" localSheetId="25">#REF!</definedName>
    <definedName name="Spend_Risk" localSheetId="28">#REF!</definedName>
    <definedName name="Spend_Risk" localSheetId="27">#REF!</definedName>
    <definedName name="Spend_Risk">#REF!</definedName>
    <definedName name="ssss"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sss"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sss"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ss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age_Commitment">'[6]drop down'!$C$5:$C$8</definedName>
    <definedName name="StartEnd_Month" localSheetId="29">'[42]Drop-down Lists'!#REF!</definedName>
    <definedName name="StartEnd_Month" localSheetId="14">'[42]Drop-down Lists'!#REF!</definedName>
    <definedName name="StartEnd_Month" localSheetId="16">'[42]Drop-down Lists'!#REF!</definedName>
    <definedName name="StartEnd_Month" localSheetId="18">'[42]Drop-down Lists'!#REF!</definedName>
    <definedName name="StartEnd_Month" localSheetId="20">'[42]Drop-down Lists'!#REF!</definedName>
    <definedName name="StartEnd_Month" localSheetId="23">'[42]Drop-down Lists'!#REF!</definedName>
    <definedName name="StartEnd_Month" localSheetId="25">'[42]Drop-down Lists'!#REF!</definedName>
    <definedName name="StartEnd_Month" localSheetId="28">'[42]Drop-down Lists'!#REF!</definedName>
    <definedName name="StartEnd_Month" localSheetId="27">'[42]Drop-down Lists'!#REF!</definedName>
    <definedName name="StartEnd_Month">'[42]Drop-down Lists'!#REF!</definedName>
    <definedName name="Status">[43]Data!$A$10:$A$12</definedName>
    <definedName name="stud13"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d13"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d13"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d1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UBTOTAL" localSheetId="29">'[27]Debt Calc'!#REF!,'[27]Debt Calc'!#REF!</definedName>
    <definedName name="SUBTOTAL" localSheetId="14">'[27]Debt Calc'!#REF!,'[27]Debt Calc'!#REF!</definedName>
    <definedName name="SUBTOTAL" localSheetId="16">'[27]Debt Calc'!#REF!,'[27]Debt Calc'!#REF!</definedName>
    <definedName name="SUBTOTAL" localSheetId="18">'[27]Debt Calc'!#REF!,'[27]Debt Calc'!#REF!</definedName>
    <definedName name="SUBTOTAL" localSheetId="20">'[27]Debt Calc'!#REF!,'[27]Debt Calc'!#REF!</definedName>
    <definedName name="SUBTOTAL" localSheetId="23">'[27]Debt Calc'!#REF!,'[27]Debt Calc'!#REF!</definedName>
    <definedName name="SUBTOTAL" localSheetId="25">'[27]Debt Calc'!#REF!,'[27]Debt Calc'!#REF!</definedName>
    <definedName name="SUBTOTAL" localSheetId="28">'[27]Debt Calc'!#REF!,'[27]Debt Calc'!#REF!</definedName>
    <definedName name="SUBTOTAL" localSheetId="27">'[27]Debt Calc'!#REF!,'[27]Debt Calc'!#REF!</definedName>
    <definedName name="SUBTOTAL">'[27]Debt Calc'!#REF!,'[27]Debt Calc'!#REF!</definedName>
    <definedName name="Summary2">'[44]Start Page'!$C$2</definedName>
    <definedName name="summaryother" localSheetId="29">'[7]#REF'!#REF!</definedName>
    <definedName name="summaryother" localSheetId="14">'[7]#REF'!#REF!</definedName>
    <definedName name="summaryother" localSheetId="16">'[7]#REF'!#REF!</definedName>
    <definedName name="summaryother" localSheetId="18">'[7]#REF'!#REF!</definedName>
    <definedName name="summaryother" localSheetId="20">'[7]#REF'!#REF!</definedName>
    <definedName name="summaryother" localSheetId="23">'[7]#REF'!#REF!</definedName>
    <definedName name="summaryother" localSheetId="25">'[7]#REF'!#REF!</definedName>
    <definedName name="summaryother" localSheetId="28">'[7]#REF'!#REF!</definedName>
    <definedName name="summaryother" localSheetId="27">'[7]#REF'!#REF!</definedName>
    <definedName name="summaryother">'[7]#REF'!#REF!</definedName>
    <definedName name="SUPPLIER" localSheetId="29" hidden="1">{#N/A,#N/A,FALSE,"IS";#N/A,#N/A,FALSE,"BS";#N/A,#N/A,FALSE,"RMA";#N/A,#N/A,FALSE,"INCOME";#N/A,#N/A,FALSE,"DCF";#N/A,#N/A,FALSE,"MARKET"}</definedName>
    <definedName name="SUPPLIER" localSheetId="19" hidden="1">{#N/A,#N/A,FALSE,"IS";#N/A,#N/A,FALSE,"BS";#N/A,#N/A,FALSE,"RMA";#N/A,#N/A,FALSE,"INCOME";#N/A,#N/A,FALSE,"DCF";#N/A,#N/A,FALSE,"MARKET"}</definedName>
    <definedName name="SUPPLIER" localSheetId="28" hidden="1">{#N/A,#N/A,FALSE,"IS";#N/A,#N/A,FALSE,"BS";#N/A,#N/A,FALSE,"RMA";#N/A,#N/A,FALSE,"INCOME";#N/A,#N/A,FALSE,"DCF";#N/A,#N/A,FALSE,"MARKET"}</definedName>
    <definedName name="SUPPLIER" hidden="1">{#N/A,#N/A,FALSE,"IS";#N/A,#N/A,FALSE,"BS";#N/A,#N/A,FALSE,"RMA";#N/A,#N/A,FALSE,"INCOME";#N/A,#N/A,FALSE,"DCF";#N/A,#N/A,FALSE,"MARKET"}</definedName>
    <definedName name="t" localSheetId="29" hidden="1">{#N/A,#N/A,FALSE,"Report Data";#N/A,#N/A,FALSE,"COMP POOL";#N/A,#N/A,FALSE,"COMP POOL NB95";#N/A,#N/A,FALSE,"COMP POOL NB94"}</definedName>
    <definedName name="t" localSheetId="19" hidden="1">{#N/A,#N/A,FALSE,"Report Data";#N/A,#N/A,FALSE,"COMP POOL";#N/A,#N/A,FALSE,"COMP POOL NB95";#N/A,#N/A,FALSE,"COMP POOL NB94"}</definedName>
    <definedName name="t" localSheetId="28" hidden="1">{#N/A,#N/A,FALSE,"Report Data";#N/A,#N/A,FALSE,"COMP POOL";#N/A,#N/A,FALSE,"COMP POOL NB95";#N/A,#N/A,FALSE,"COMP POOL NB94"}</definedName>
    <definedName name="t" hidden="1">{#N/A,#N/A,FALSE,"Report Data";#N/A,#N/A,FALSE,"COMP POOL";#N/A,#N/A,FALSE,"COMP POOL NB95";#N/A,#N/A,FALSE,"COMP POOL NB94"}</definedName>
    <definedName name="TABLE">'[7]#REF'!$R$4:$AG$14</definedName>
    <definedName name="Take_Out__Equity___Mezzanine_Finance">[9]SOTP!$B$6</definedName>
    <definedName name="TAXRATE">'[33]Inputs-Inv'!$G$16</definedName>
    <definedName name="TEMP" localSheetId="29">#REF!</definedName>
    <definedName name="TEMP" localSheetId="14">#REF!</definedName>
    <definedName name="TEMP" localSheetId="16">#REF!</definedName>
    <definedName name="TEMP" localSheetId="18">#REF!</definedName>
    <definedName name="TEMP" localSheetId="20">#REF!</definedName>
    <definedName name="TEMP" localSheetId="23">#REF!</definedName>
    <definedName name="TEMP" localSheetId="25">#REF!</definedName>
    <definedName name="TEMP" localSheetId="28">#REF!</definedName>
    <definedName name="TEMP" localSheetId="27">#REF!</definedName>
    <definedName name="TEMP">#REF!</definedName>
    <definedName name="test" localSheetId="29">#REF!</definedName>
    <definedName name="test" localSheetId="14">#REF!</definedName>
    <definedName name="test" localSheetId="16">#REF!</definedName>
    <definedName name="test" localSheetId="18">#REF!</definedName>
    <definedName name="test" localSheetId="20">#REF!</definedName>
    <definedName name="test" localSheetId="23">#REF!</definedName>
    <definedName name="test" localSheetId="25">#REF!</definedName>
    <definedName name="test" localSheetId="28">#REF!</definedName>
    <definedName name="test" localSheetId="27">#REF!</definedName>
    <definedName name="test">#REF!</definedName>
    <definedName name="TEST0" localSheetId="29">#REF!</definedName>
    <definedName name="TEST0" localSheetId="14">#REF!</definedName>
    <definedName name="TEST0" localSheetId="16">#REF!</definedName>
    <definedName name="TEST0" localSheetId="18">#REF!</definedName>
    <definedName name="TEST0" localSheetId="20">#REF!</definedName>
    <definedName name="TEST0" localSheetId="23">#REF!</definedName>
    <definedName name="TEST0" localSheetId="25">#REF!</definedName>
    <definedName name="TEST0" localSheetId="28">#REF!</definedName>
    <definedName name="TEST0" localSheetId="27">#REF!</definedName>
    <definedName name="TEST0">#REF!</definedName>
    <definedName name="TEST1" localSheetId="29">'[18]2011 CT Salary Estimates Detail'!#REF!</definedName>
    <definedName name="TEST1" localSheetId="14">'[18]2011 CT Salary Estimates Detail'!#REF!</definedName>
    <definedName name="TEST1" localSheetId="16">'[18]2011 CT Salary Estimates Detail'!#REF!</definedName>
    <definedName name="TEST1" localSheetId="18">'[18]2011 CT Salary Estimates Detail'!#REF!</definedName>
    <definedName name="TEST1" localSheetId="20">'[18]2011 CT Salary Estimates Detail'!#REF!</definedName>
    <definedName name="TEST1" localSheetId="23">'[18]2011 CT Salary Estimates Detail'!#REF!</definedName>
    <definedName name="TEST1" localSheetId="25">'[18]2011 CT Salary Estimates Detail'!#REF!</definedName>
    <definedName name="TEST1" localSheetId="28">'[18]2011 CT Salary Estimates Detail'!#REF!</definedName>
    <definedName name="TEST1" localSheetId="27">'[18]2011 CT Salary Estimates Detail'!#REF!</definedName>
    <definedName name="TEST1">'[18]2011 CT Salary Estimates Detail'!#REF!</definedName>
    <definedName name="TEST2" localSheetId="29">#REF!</definedName>
    <definedName name="TEST2" localSheetId="14">#REF!</definedName>
    <definedName name="TEST2" localSheetId="16">#REF!</definedName>
    <definedName name="TEST2" localSheetId="18">#REF!</definedName>
    <definedName name="TEST2" localSheetId="20">#REF!</definedName>
    <definedName name="TEST2" localSheetId="23">#REF!</definedName>
    <definedName name="TEST2" localSheetId="25">#REF!</definedName>
    <definedName name="TEST2" localSheetId="28">#REF!</definedName>
    <definedName name="TEST2" localSheetId="27">#REF!</definedName>
    <definedName name="TEST2">#REF!</definedName>
    <definedName name="TEST3" localSheetId="29">'[20]PS Target Build'!#REF!</definedName>
    <definedName name="TEST3" localSheetId="14">'[20]PS Target Build'!#REF!</definedName>
    <definedName name="TEST3" localSheetId="16">'[20]PS Target Build'!#REF!</definedName>
    <definedName name="TEST3" localSheetId="18">'[20]PS Target Build'!#REF!</definedName>
    <definedName name="TEST3" localSheetId="20">'[20]PS Target Build'!#REF!</definedName>
    <definedName name="TEST3" localSheetId="23">'[20]PS Target Build'!#REF!</definedName>
    <definedName name="TEST3" localSheetId="25">'[20]PS Target Build'!#REF!</definedName>
    <definedName name="TEST3" localSheetId="28">'[20]PS Target Build'!#REF!</definedName>
    <definedName name="TEST3" localSheetId="27">'[20]PS Target Build'!#REF!</definedName>
    <definedName name="TEST3">'[20]PS Target Build'!#REF!</definedName>
    <definedName name="TEST4" localSheetId="29">#REF!</definedName>
    <definedName name="TEST4" localSheetId="14">#REF!</definedName>
    <definedName name="TEST4" localSheetId="16">#REF!</definedName>
    <definedName name="TEST4" localSheetId="18">#REF!</definedName>
    <definedName name="TEST4" localSheetId="20">#REF!</definedName>
    <definedName name="TEST4" localSheetId="23">#REF!</definedName>
    <definedName name="TEST4" localSheetId="25">#REF!</definedName>
    <definedName name="TEST4" localSheetId="28">#REF!</definedName>
    <definedName name="TEST4" localSheetId="27">#REF!</definedName>
    <definedName name="TEST4">#REF!</definedName>
    <definedName name="TESTHKEY" localSheetId="29">#REF!</definedName>
    <definedName name="TESTHKEY" localSheetId="14">#REF!</definedName>
    <definedName name="TESTHKEY" localSheetId="16">#REF!</definedName>
    <definedName name="TESTHKEY" localSheetId="18">#REF!</definedName>
    <definedName name="TESTHKEY" localSheetId="20">#REF!</definedName>
    <definedName name="TESTHKEY" localSheetId="23">#REF!</definedName>
    <definedName name="TESTHKEY" localSheetId="25">#REF!</definedName>
    <definedName name="TESTHKEY" localSheetId="28">#REF!</definedName>
    <definedName name="TESTHKEY" localSheetId="27">#REF!</definedName>
    <definedName name="TESTHKEY">#REF!</definedName>
    <definedName name="TESTKEYS" localSheetId="29">'[18]2011 CT Salary Estimates Detail'!#REF!</definedName>
    <definedName name="TESTKEYS" localSheetId="14">'[18]2011 CT Salary Estimates Detail'!#REF!</definedName>
    <definedName name="TESTKEYS" localSheetId="16">'[18]2011 CT Salary Estimates Detail'!#REF!</definedName>
    <definedName name="TESTKEYS" localSheetId="18">'[18]2011 CT Salary Estimates Detail'!#REF!</definedName>
    <definedName name="TESTKEYS" localSheetId="20">'[18]2011 CT Salary Estimates Detail'!#REF!</definedName>
    <definedName name="TESTKEYS" localSheetId="23">'[18]2011 CT Salary Estimates Detail'!#REF!</definedName>
    <definedName name="TESTKEYS" localSheetId="25">'[18]2011 CT Salary Estimates Detail'!#REF!</definedName>
    <definedName name="TESTKEYS" localSheetId="28">'[18]2011 CT Salary Estimates Detail'!#REF!</definedName>
    <definedName name="TESTKEYS" localSheetId="27">'[18]2011 CT Salary Estimates Detail'!#REF!</definedName>
    <definedName name="TESTKEYS">'[18]2011 CT Salary Estimates Detail'!#REF!</definedName>
    <definedName name="TESTVKEY" localSheetId="29">#REF!</definedName>
    <definedName name="TESTVKEY" localSheetId="14">#REF!</definedName>
    <definedName name="TESTVKEY" localSheetId="16">#REF!</definedName>
    <definedName name="TESTVKEY" localSheetId="18">#REF!</definedName>
    <definedName name="TESTVKEY" localSheetId="20">#REF!</definedName>
    <definedName name="TESTVKEY" localSheetId="23">#REF!</definedName>
    <definedName name="TESTVKEY" localSheetId="25">#REF!</definedName>
    <definedName name="TESTVKEY" localSheetId="28">#REF!</definedName>
    <definedName name="TESTVKEY" localSheetId="27">#REF!</definedName>
    <definedName name="TESTVKEY">#REF!</definedName>
    <definedName name="tets"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ets"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ets"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et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O" localSheetId="29">#REF!</definedName>
    <definedName name="TO" localSheetId="14">#REF!</definedName>
    <definedName name="TO" localSheetId="16">#REF!</definedName>
    <definedName name="TO" localSheetId="18">#REF!</definedName>
    <definedName name="TO" localSheetId="20">#REF!</definedName>
    <definedName name="TO" localSheetId="23">#REF!</definedName>
    <definedName name="TO" localSheetId="25">#REF!</definedName>
    <definedName name="TO" localSheetId="28">#REF!</definedName>
    <definedName name="TO" localSheetId="27">#REF!</definedName>
    <definedName name="TO">#REF!</definedName>
    <definedName name="To_date_Cost" localSheetId="29">'[26]Interim Housing'!#REF!</definedName>
    <definedName name="To_date_Cost" localSheetId="14">'[26]Interim Housing'!#REF!</definedName>
    <definedName name="To_date_Cost" localSheetId="16">'[26]Interim Housing'!#REF!</definedName>
    <definedName name="To_date_Cost" localSheetId="18">'[26]Interim Housing'!#REF!</definedName>
    <definedName name="To_date_Cost" localSheetId="20">'[26]Interim Housing'!#REF!</definedName>
    <definedName name="To_date_Cost" localSheetId="23">'[26]Interim Housing'!#REF!</definedName>
    <definedName name="To_date_Cost" localSheetId="25">'[26]Interim Housing'!#REF!</definedName>
    <definedName name="To_date_Cost" localSheetId="28">'[26]Interim Housing'!#REF!</definedName>
    <definedName name="To_date_Cost" localSheetId="27">'[26]Interim Housing'!#REF!</definedName>
    <definedName name="To_date_Cost">'[26]Interim Housing'!#REF!</definedName>
    <definedName name="Total_APIP" localSheetId="29">'[27]Debt Calc'!#REF!</definedName>
    <definedName name="Total_APIP" localSheetId="14">'[27]Debt Calc'!#REF!</definedName>
    <definedName name="Total_APIP" localSheetId="16">'[27]Debt Calc'!#REF!</definedName>
    <definedName name="Total_APIP" localSheetId="18">'[27]Debt Calc'!#REF!</definedName>
    <definedName name="Total_APIP" localSheetId="20">'[27]Debt Calc'!#REF!</definedName>
    <definedName name="Total_APIP" localSheetId="23">'[27]Debt Calc'!#REF!</definedName>
    <definedName name="Total_APIP" localSheetId="25">'[27]Debt Calc'!#REF!</definedName>
    <definedName name="Total_APIP" localSheetId="28">'[27]Debt Calc'!#REF!</definedName>
    <definedName name="Total_APIP" localSheetId="27">'[27]Debt Calc'!#REF!</definedName>
    <definedName name="Total_APIP">'[27]Debt Calc'!#REF!</definedName>
    <definedName name="Total_Growth" localSheetId="29">'[27]Debt Calc'!#REF!</definedName>
    <definedName name="Total_Growth" localSheetId="14">'[27]Debt Calc'!#REF!</definedName>
    <definedName name="Total_Growth" localSheetId="16">'[27]Debt Calc'!#REF!</definedName>
    <definedName name="Total_Growth" localSheetId="18">'[27]Debt Calc'!#REF!</definedName>
    <definedName name="Total_Growth" localSheetId="20">'[27]Debt Calc'!#REF!</definedName>
    <definedName name="Total_Growth" localSheetId="23">'[27]Debt Calc'!#REF!</definedName>
    <definedName name="Total_Growth" localSheetId="25">'[27]Debt Calc'!#REF!</definedName>
    <definedName name="Total_Growth" localSheetId="28">'[27]Debt Calc'!#REF!</definedName>
    <definedName name="Total_Growth" localSheetId="27">'[27]Debt Calc'!#REF!</definedName>
    <definedName name="Total_Growth">'[27]Debt Calc'!#REF!</definedName>
    <definedName name="Total_Interest" localSheetId="29">#REF!</definedName>
    <definedName name="Total_Interest" localSheetId="14">#REF!</definedName>
    <definedName name="Total_Interest" localSheetId="16">#REF!</definedName>
    <definedName name="Total_Interest" localSheetId="18">#REF!</definedName>
    <definedName name="Total_Interest" localSheetId="20">#REF!</definedName>
    <definedName name="Total_Interest" localSheetId="23">#REF!</definedName>
    <definedName name="Total_Interest" localSheetId="25">#REF!</definedName>
    <definedName name="Total_Interest" localSheetId="28">#REF!</definedName>
    <definedName name="Total_Interest" localSheetId="27">#REF!</definedName>
    <definedName name="Total_Interest">#REF!</definedName>
    <definedName name="Total_Maintain" localSheetId="29">'[27]Debt Calc'!#REF!</definedName>
    <definedName name="Total_Maintain" localSheetId="14">'[27]Debt Calc'!#REF!</definedName>
    <definedName name="Total_Maintain" localSheetId="16">'[27]Debt Calc'!#REF!</definedName>
    <definedName name="Total_Maintain" localSheetId="18">'[27]Debt Calc'!#REF!</definedName>
    <definedName name="Total_Maintain" localSheetId="20">'[27]Debt Calc'!#REF!</definedName>
    <definedName name="Total_Maintain" localSheetId="23">'[27]Debt Calc'!#REF!</definedName>
    <definedName name="Total_Maintain" localSheetId="25">'[27]Debt Calc'!#REF!</definedName>
    <definedName name="Total_Maintain" localSheetId="28">'[27]Debt Calc'!#REF!</definedName>
    <definedName name="Total_Maintain" localSheetId="27">'[27]Debt Calc'!#REF!</definedName>
    <definedName name="Total_Maintain">'[27]Debt Calc'!#REF!</definedName>
    <definedName name="Total_Mandated" localSheetId="29">'[27]Debt Calc'!#REF!</definedName>
    <definedName name="Total_Mandated" localSheetId="14">'[27]Debt Calc'!#REF!</definedName>
    <definedName name="Total_Mandated" localSheetId="16">'[27]Debt Calc'!#REF!</definedName>
    <definedName name="Total_Mandated" localSheetId="18">'[27]Debt Calc'!#REF!</definedName>
    <definedName name="Total_Mandated" localSheetId="20">'[27]Debt Calc'!#REF!</definedName>
    <definedName name="Total_Mandated" localSheetId="23">'[27]Debt Calc'!#REF!</definedName>
    <definedName name="Total_Mandated" localSheetId="25">'[27]Debt Calc'!#REF!</definedName>
    <definedName name="Total_Mandated" localSheetId="28">'[27]Debt Calc'!#REF!</definedName>
    <definedName name="Total_Mandated" localSheetId="27">'[27]Debt Calc'!#REF!</definedName>
    <definedName name="Total_Mandated">'[27]Debt Calc'!#REF!</definedName>
    <definedName name="Total_Pay" localSheetId="29">#REF!</definedName>
    <definedName name="Total_Pay" localSheetId="14">#REF!</definedName>
    <definedName name="Total_Pay" localSheetId="16">#REF!</definedName>
    <definedName name="Total_Pay" localSheetId="18">#REF!</definedName>
    <definedName name="Total_Pay" localSheetId="20">#REF!</definedName>
    <definedName name="Total_Pay" localSheetId="23">#REF!</definedName>
    <definedName name="Total_Pay" localSheetId="25">#REF!</definedName>
    <definedName name="Total_Pay" localSheetId="28">#REF!</definedName>
    <definedName name="Total_Pay" localSheetId="27">#REF!</definedName>
    <definedName name="Total_Pay">#REF!</definedName>
    <definedName name="Total_Payment" localSheetId="29">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20">Scheduled_Payment+Extra_Payment</definedName>
    <definedName name="Total_Payment" localSheetId="23">Scheduled_Payment+Extra_Payment</definedName>
    <definedName name="Total_Payment" localSheetId="25">Scheduled_Payment+Extra_Payment</definedName>
    <definedName name="Total_Payment" localSheetId="28">Scheduled_Payment+Extra_Payment</definedName>
    <definedName name="Total_Payment" localSheetId="27">Scheduled_Payment+Extra_Payment</definedName>
    <definedName name="Total_Payment">Scheduled_Payment+Extra_Payment</definedName>
    <definedName name="TRANS" localSheetId="29">#REF!</definedName>
    <definedName name="TRANS" localSheetId="14">#REF!</definedName>
    <definedName name="TRANS" localSheetId="16">#REF!</definedName>
    <definedName name="TRANS" localSheetId="18">#REF!</definedName>
    <definedName name="TRANS" localSheetId="20">#REF!</definedName>
    <definedName name="TRANS" localSheetId="23">#REF!</definedName>
    <definedName name="TRANS" localSheetId="25">#REF!</definedName>
    <definedName name="TRANS" localSheetId="28">#REF!</definedName>
    <definedName name="TRANS" localSheetId="27">#REF!</definedName>
    <definedName name="TRANS">#REF!</definedName>
    <definedName name="tttt" localSheetId="29" hidden="1">{#N/A,#N/A,FALSE,"Report Data";#N/A,#N/A,FALSE,"COMP POOL";#N/A,#N/A,FALSE,"COMP POOL NB95";#N/A,#N/A,FALSE,"COMP POOL NB94"}</definedName>
    <definedName name="tttt" localSheetId="19" hidden="1">{#N/A,#N/A,FALSE,"Report Data";#N/A,#N/A,FALSE,"COMP POOL";#N/A,#N/A,FALSE,"COMP POOL NB95";#N/A,#N/A,FALSE,"COMP POOL NB94"}</definedName>
    <definedName name="tttt" localSheetId="28" hidden="1">{#N/A,#N/A,FALSE,"Report Data";#N/A,#N/A,FALSE,"COMP POOL";#N/A,#N/A,FALSE,"COMP POOL NB95";#N/A,#N/A,FALSE,"COMP POOL NB94"}</definedName>
    <definedName name="tttt" hidden="1">{#N/A,#N/A,FALSE,"Report Data";#N/A,#N/A,FALSE,"COMP POOL";#N/A,#N/A,FALSE,"COMP POOL NB95";#N/A,#N/A,FALSE,"COMP POOL NB94"}</definedName>
    <definedName name="Tulsa" localSheetId="29" hidden="1">{#N/A,#N/A,FALSE,"Report Data";#N/A,#N/A,FALSE,"COMP POOL";#N/A,#N/A,FALSE,"COMP POOL NB95";#N/A,#N/A,FALSE,"COMP POOL NB94"}</definedName>
    <definedName name="Tulsa" localSheetId="19" hidden="1">{#N/A,#N/A,FALSE,"Report Data";#N/A,#N/A,FALSE,"COMP POOL";#N/A,#N/A,FALSE,"COMP POOL NB95";#N/A,#N/A,FALSE,"COMP POOL NB94"}</definedName>
    <definedName name="Tulsa" localSheetId="28" hidden="1">{#N/A,#N/A,FALSE,"Report Data";#N/A,#N/A,FALSE,"COMP POOL";#N/A,#N/A,FALSE,"COMP POOL NB95";#N/A,#N/A,FALSE,"COMP POOL NB94"}</definedName>
    <definedName name="Tulsa" hidden="1">{#N/A,#N/A,FALSE,"Report Data";#N/A,#N/A,FALSE,"COMP POOL";#N/A,#N/A,FALSE,"COMP POOL NB95";#N/A,#N/A,FALSE,"COMP POOL NB94"}</definedName>
    <definedName name="Type_Housing">'[6]drop down'!$A$5:$A$10</definedName>
    <definedName name="Type_of_Leverage">'[6]drop down'!$L$5:$L$6</definedName>
    <definedName name="Type_Partner_Funding">'[6]drop down'!$G$5:$G$9</definedName>
    <definedName name="Type1" localSheetId="29">#REF!</definedName>
    <definedName name="Type1" localSheetId="14">#REF!</definedName>
    <definedName name="Type1" localSheetId="16">#REF!</definedName>
    <definedName name="Type1" localSheetId="18">#REF!</definedName>
    <definedName name="Type1" localSheetId="20">#REF!</definedName>
    <definedName name="Type1" localSheetId="23">#REF!</definedName>
    <definedName name="Type1" localSheetId="25">#REF!</definedName>
    <definedName name="Type1" localSheetId="28">#REF!</definedName>
    <definedName name="Type1" localSheetId="27">#REF!</definedName>
    <definedName name="Type1">#REF!</definedName>
    <definedName name="TypesOfReserves" localSheetId="29">'[42]Drop-down Lists'!#REF!</definedName>
    <definedName name="TypesOfReserves" localSheetId="14">'[42]Drop-down Lists'!#REF!</definedName>
    <definedName name="TypesOfReserves" localSheetId="16">'[42]Drop-down Lists'!#REF!</definedName>
    <definedName name="TypesOfReserves" localSheetId="18">'[42]Drop-down Lists'!#REF!</definedName>
    <definedName name="TypesOfReserves" localSheetId="20">'[42]Drop-down Lists'!#REF!</definedName>
    <definedName name="TypesOfReserves" localSheetId="23">'[42]Drop-down Lists'!#REF!</definedName>
    <definedName name="TypesOfReserves" localSheetId="25">'[42]Drop-down Lists'!#REF!</definedName>
    <definedName name="TypesOfReserves" localSheetId="28">'[42]Drop-down Lists'!#REF!</definedName>
    <definedName name="TypesOfReserves" localSheetId="27">'[42]Drop-down Lists'!#REF!</definedName>
    <definedName name="TypesOfReserves">'[42]Drop-down Lists'!#REF!</definedName>
    <definedName name="Union_Group">[43]Data!$A$3:$A$8</definedName>
    <definedName name="Unit_Total">[9]Portfolio!$W$8</definedName>
    <definedName name="UTILG" localSheetId="29">#REF!</definedName>
    <definedName name="UTILG" localSheetId="14">#REF!</definedName>
    <definedName name="UTILG" localSheetId="16">#REF!</definedName>
    <definedName name="UTILG" localSheetId="18">#REF!</definedName>
    <definedName name="UTILG" localSheetId="20">#REF!</definedName>
    <definedName name="UTILG" localSheetId="23">#REF!</definedName>
    <definedName name="UTILG" localSheetId="25">#REF!</definedName>
    <definedName name="UTILG" localSheetId="28">#REF!</definedName>
    <definedName name="UTILG" localSheetId="27">#REF!</definedName>
    <definedName name="UTILG">#REF!</definedName>
    <definedName name="UTILH" localSheetId="29">#REF!</definedName>
    <definedName name="UTILH" localSheetId="14">#REF!</definedName>
    <definedName name="UTILH" localSheetId="16">#REF!</definedName>
    <definedName name="UTILH" localSheetId="18">#REF!</definedName>
    <definedName name="UTILH" localSheetId="20">#REF!</definedName>
    <definedName name="UTILH" localSheetId="23">#REF!</definedName>
    <definedName name="UTILH" localSheetId="25">#REF!</definedName>
    <definedName name="UTILH" localSheetId="28">#REF!</definedName>
    <definedName name="UTILH" localSheetId="27">#REF!</definedName>
    <definedName name="UTILH">#REF!</definedName>
    <definedName name="UTILT" localSheetId="29">#REF!</definedName>
    <definedName name="UTILT" localSheetId="14">#REF!</definedName>
    <definedName name="UTILT" localSheetId="16">#REF!</definedName>
    <definedName name="UTILT" localSheetId="18">#REF!</definedName>
    <definedName name="UTILT" localSheetId="20">#REF!</definedName>
    <definedName name="UTILT" localSheetId="23">#REF!</definedName>
    <definedName name="UTILT" localSheetId="25">#REF!</definedName>
    <definedName name="UTILT" localSheetId="28">#REF!</definedName>
    <definedName name="UTILT" localSheetId="27">#REF!</definedName>
    <definedName name="UTILT">#REF!</definedName>
    <definedName name="UTILW" localSheetId="29">#REF!</definedName>
    <definedName name="UTILW" localSheetId="14">#REF!</definedName>
    <definedName name="UTILW" localSheetId="16">#REF!</definedName>
    <definedName name="UTILW" localSheetId="18">#REF!</definedName>
    <definedName name="UTILW" localSheetId="20">#REF!</definedName>
    <definedName name="UTILW" localSheetId="23">#REF!</definedName>
    <definedName name="UTILW" localSheetId="25">#REF!</definedName>
    <definedName name="UTILW" localSheetId="28">#REF!</definedName>
    <definedName name="UTILW" localSheetId="27">#REF!</definedName>
    <definedName name="UTILW">#REF!</definedName>
    <definedName name="Values_Entered" localSheetId="29">IF('Additional Info (no printing)'!Loan_Amount*'Additional Info (no printing)'!Interest_Rate*'Additional Info (no printing)'!Loan_Years*'Additional Info (no printing)'!Loan_Start&gt;0,1,0)</definedName>
    <definedName name="Values_Entered" localSheetId="14">IF('Appendix B title'!Loan_Amount*'Appendix B title'!Interest_Rate*'Appendix B title'!Loan_Years*'Appendix B title'!Loan_Start&gt;0,1,0)</definedName>
    <definedName name="Values_Entered" localSheetId="16">IF('Appendix C title'!Loan_Amount*'Appendix C title'!Interest_Rate*'Appendix C title'!Loan_Years*'Appendix C title'!Loan_Start&gt;0,1,0)</definedName>
    <definedName name="Values_Entered" localSheetId="18">IF('Appendix D title'!Loan_Amount*'Appendix D title'!Interest_Rate*'Appendix D title'!Loan_Years*'Appendix D title'!Loan_Start&gt;0,1,0)</definedName>
    <definedName name="Values_Entered" localSheetId="20">IF('Appendix E title'!Loan_Amount*'Appendix E title'!Interest_Rate*'Appendix E title'!Loan_Years*'Appendix E title'!Loan_Start&gt;0,1,0)</definedName>
    <definedName name="Values_Entered" localSheetId="23">IF('Appendix F title'!Loan_Amount*'Appendix F title'!Interest_Rate*'Appendix F title'!Loan_Years*'Appendix F title'!Loan_Start&gt;0,1,0)</definedName>
    <definedName name="Values_Entered" localSheetId="25">IF('Appendix G title'!Loan_Amount*'Appendix G title'!Interest_Rate*'Appendix G title'!Loan_Years*'Appendix G title'!Loan_Start&gt;0,1,0)</definedName>
    <definedName name="Values_Entered" localSheetId="28">IF('Appendix H'!Loan_Amount*'Appendix H'!Interest_Rate*'Appendix H'!Loan_Years*'Appendix H'!Loan_Start&gt;0,1,0)</definedName>
    <definedName name="Values_Entered" localSheetId="27">IF('Appendix H title'!Loan_Amount*'Appendix H title'!Interest_Rate*'Appendix H title'!Loan_Years*'Appendix H title'!Loan_Start&gt;0,1,0)</definedName>
    <definedName name="Values_Entered">IF(Loan_Amount*Interest_Rate*Loan_Years*Loan_Start&gt;0,1,0)</definedName>
    <definedName name="version">[8]drop_downs!$A$58:$A$62</definedName>
    <definedName name="VFRS_Services">'[12]Fire and Rescue'!$AG$1:$AI$1</definedName>
    <definedName name="VPD_Services">'[45]Vancouver Police Department'!$AG$1</definedName>
    <definedName name="VPL_Services">'[45]Vancouver Public Library'!$AG$1:$AK$1</definedName>
    <definedName name="wrn.2._.pagers." localSheetId="29" hidden="1">{"Cover",#N/A,FALSE,"Cover";"Summary",#N/A,FALSE,"Summarpage"}</definedName>
    <definedName name="wrn.2._.pagers." localSheetId="19" hidden="1">{"Cover",#N/A,FALSE,"Cover";"Summary",#N/A,FALSE,"Summarpage"}</definedName>
    <definedName name="wrn.2._.pagers." localSheetId="28" hidden="1">{"Cover",#N/A,FALSE,"Cover";"Summary",#N/A,FALSE,"Summarpage"}</definedName>
    <definedName name="wrn.2._.pagers." hidden="1">{"Cover",#N/A,FALSE,"Cover";"Summary",#N/A,FALSE,"Summarpage"}</definedName>
    <definedName name="wrn.3._.Year._.Water._.Model." localSheetId="29" hidden="1">{"Water Revenues",#N/A,FALSE,"Water Model"}</definedName>
    <definedName name="wrn.3._.Year._.Water._.Model." localSheetId="19" hidden="1">{"Water Revenues",#N/A,FALSE,"Water Model"}</definedName>
    <definedName name="wrn.3._.Year._.Water._.Model." localSheetId="28" hidden="1">{"Water Revenues",#N/A,FALSE,"Water Model"}</definedName>
    <definedName name="wrn.3._.Year._.Water._.Model." hidden="1">{"Water Revenues",#N/A,FALSE,"Water Model"}</definedName>
    <definedName name="wrn.Altnet._.Trading._.Multiples." localSheetId="29" hidden="1">{#N/A,#N/A,FALSE,"Output";#N/A,#N/A,FALSE,"Input";#N/A,#N/A,FALSE,"Calanderised";#N/A,#N/A,FALSE,"Convertibles"}</definedName>
    <definedName name="wrn.Altnet._.Trading._.Multiples." localSheetId="19" hidden="1">{#N/A,#N/A,FALSE,"Output";#N/A,#N/A,FALSE,"Input";#N/A,#N/A,FALSE,"Calanderised";#N/A,#N/A,FALSE,"Convertibles"}</definedName>
    <definedName name="wrn.Altnet._.Trading._.Multiples." localSheetId="28" hidden="1">{#N/A,#N/A,FALSE,"Output";#N/A,#N/A,FALSE,"Input";#N/A,#N/A,FALSE,"Calanderised";#N/A,#N/A,FALSE,"Convertibles"}</definedName>
    <definedName name="wrn.Altnet._.Trading._.Multiples." hidden="1">{#N/A,#N/A,FALSE,"Output";#N/A,#N/A,FALSE,"Input";#N/A,#N/A,FALSE,"Calanderised";#N/A,#N/A,FALSE,"Convertibles"}</definedName>
    <definedName name="wrn.Complete." localSheetId="29" hidden="1">{"All Operating",#N/A,FALSE,"Operating";"Capital Plan",#N/A,FALSE,"Capital Plan";"Sewer",#N/A,FALSE,"Sewer";"Solid Waste",#N/A,FALSE,"Solid Waste";"Water",#N/A,FALSE,"Water";"Inflation",#N/A,FALSE,"Inflation"}</definedName>
    <definedName name="wrn.Complete." localSheetId="19"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localSheetId="28" hidden="1">{"All Operating",#N/A,FALSE,"Operating";"Capital Plan",#N/A,FALSE,"Capital Plan";"Sewer",#N/A,FALSE,"Sewer";"Solid Waste",#N/A,FALSE,"Solid Waste";"Water",#N/A,FALSE,"Water";"Inflation",#N/A,FALSE,"Inflation"}</definedName>
    <definedName name="wrn.Complete." hidden="1">{"All Operating",#N/A,FALSE,"Operating";"Capital Plan",#N/A,FALSE,"Capital Plan";"Sewer",#N/A,FALSE,"Sewer";"Solid Waste",#N/A,FALSE,"Solid Waste";"Water",#N/A,FALSE,"Water";"Inflation",#N/A,FALSE,"Inflation"}</definedName>
    <definedName name="wrn.Complete2008" localSheetId="29" hidden="1">{"All Operating",#N/A,FALSE,"Operating";"Capital Plan",#N/A,FALSE,"Capital Plan";"Sewer",#N/A,FALSE,"Sewer";"Solid Waste",#N/A,FALSE,"Solid Waste";"Water",#N/A,FALSE,"Water";"Inflation",#N/A,FALSE,"Inflation"}</definedName>
    <definedName name="wrn.Complete2008" localSheetId="28" hidden="1">{"All Operating",#N/A,FALSE,"Operating";"Capital Plan",#N/A,FALSE,"Capital Plan";"Sewer",#N/A,FALSE,"Sewer";"Solid Waste",#N/A,FALSE,"Solid Waste";"Water",#N/A,FALSE,"Water";"Inflation",#N/A,FALSE,"Inflation"}</definedName>
    <definedName name="wrn.Complete2008" hidden="1">{"All Operating",#N/A,FALSE,"Operating";"Capital Plan",#N/A,FALSE,"Capital Plan";"Sewer",#N/A,FALSE,"Sewer";"Solid Waste",#N/A,FALSE,"Solid Waste";"Water",#N/A,FALSE,"Water";"Inflation",#N/A,FALSE,"Inflation"}</definedName>
    <definedName name="wrn.dcf." localSheetId="29" hidden="1">{#N/A,"A",FALSE,"DCF"}</definedName>
    <definedName name="wrn.dcf." localSheetId="19" hidden="1">{#N/A,"A",FALSE,"DCF"}</definedName>
    <definedName name="wrn.dcf." localSheetId="28" hidden="1">{#N/A,"A",FALSE,"DCF"}</definedName>
    <definedName name="wrn.dcf." hidden="1">{#N/A,"A",FALSE,"DCF"}</definedName>
    <definedName name="wrn.EAC._.Reports." localSheetId="29" hidden="1">{#N/A,#N/A,FALSE,"SUMMARY";#N/A,#N/A,FALSE,"EAC96PLA";#N/A,#N/A,FALSE,"EAC96EXT";#N/A,#N/A,FALSE,"FINSUM";#N/A,#N/A,FALSE,"1996PL";#N/A,#N/A,FALSE,"RISKOP3rd";#N/A,#N/A,FALSE,"RISKTOTAL";#N/A,#N/A,FALSE,"STAFFING";#N/A,#N/A,FALSE,"Balsht"}</definedName>
    <definedName name="wrn.EAC._.Reports." localSheetId="19" hidden="1">{#N/A,#N/A,FALSE,"SUMMARY";#N/A,#N/A,FALSE,"EAC96PLA";#N/A,#N/A,FALSE,"EAC96EXT";#N/A,#N/A,FALSE,"FINSUM";#N/A,#N/A,FALSE,"1996PL";#N/A,#N/A,FALSE,"RISKOP3rd";#N/A,#N/A,FALSE,"RISKTOTAL";#N/A,#N/A,FALSE,"STAFFING";#N/A,#N/A,FALSE,"Balsht"}</definedName>
    <definedName name="wrn.EAC._.Reports." localSheetId="28" hidden="1">{#N/A,#N/A,FALSE,"SUMMARY";#N/A,#N/A,FALSE,"EAC96PLA";#N/A,#N/A,FALSE,"EAC96EXT";#N/A,#N/A,FALSE,"FINSUM";#N/A,#N/A,FALSE,"1996PL";#N/A,#N/A,FALSE,"RISKOP3rd";#N/A,#N/A,FALSE,"RISKTOTAL";#N/A,#N/A,FALSE,"STAFFING";#N/A,#N/A,FALSE,"Balsht"}</definedName>
    <definedName name="wrn.EAC._.Reports." hidden="1">{#N/A,#N/A,FALSE,"SUMMARY";#N/A,#N/A,FALSE,"EAC96PLA";#N/A,#N/A,FALSE,"EAC96EXT";#N/A,#N/A,FALSE,"FINSUM";#N/A,#N/A,FALSE,"1996PL";#N/A,#N/A,FALSE,"RISKOP3rd";#N/A,#N/A,FALSE,"RISKTOTAL";#N/A,#N/A,FALSE,"STAFFING";#N/A,#N/A,FALSE,"Balsht"}</definedName>
    <definedName name="wrn.exhibits." localSheetId="29" hidden="1">{#N/A,#N/A,FALSE,"IS";#N/A,#N/A,FALSE,"BS";#N/A,#N/A,FALSE,"RMA";#N/A,#N/A,FALSE,"INCOME";#N/A,#N/A,FALSE,"DCF";#N/A,#N/A,FALSE,"MARKET"}</definedName>
    <definedName name="wrn.exhibits." localSheetId="19" hidden="1">{#N/A,#N/A,FALSE,"IS";#N/A,#N/A,FALSE,"BS";#N/A,#N/A,FALSE,"RMA";#N/A,#N/A,FALSE,"INCOME";#N/A,#N/A,FALSE,"DCF";#N/A,#N/A,FALSE,"MARKET"}</definedName>
    <definedName name="wrn.exhibits." localSheetId="28" hidden="1">{#N/A,#N/A,FALSE,"IS";#N/A,#N/A,FALSE,"BS";#N/A,#N/A,FALSE,"RMA";#N/A,#N/A,FALSE,"INCOME";#N/A,#N/A,FALSE,"DCF";#N/A,#N/A,FALSE,"MARKET"}</definedName>
    <definedName name="wrn.exhibits." hidden="1">{#N/A,#N/A,FALSE,"IS";#N/A,#N/A,FALSE,"BS";#N/A,#N/A,FALSE,"RMA";#N/A,#N/A,FALSE,"INCOME";#N/A,#N/A,FALSE,"DCF";#N/A,#N/A,FALSE,"MARKET"}</definedName>
    <definedName name="wrn.MFG._.Monthly._.Views." localSheetId="29" hidden="1">{"MFG Monthly View",#N/A,FALSE,"Mfgs. Only";"400 Monthly View",#N/A,FALSE,"400";"410 Monthly View",#N/A,FALSE,"410";"420 Monthly View",#N/A,FALSE,"420";"435 Monthly View",#N/A,FALSE,"430";"435 Monthly View",#N/A,FALSE,"435"}</definedName>
    <definedName name="wrn.MFG._.Monthly._.Views." localSheetId="19" hidden="1">{"MFG Monthly View",#N/A,FALSE,"Mfgs. Only";"400 Monthly View",#N/A,FALSE,"400";"410 Monthly View",#N/A,FALSE,"410";"420 Monthly View",#N/A,FALSE,"420";"435 Monthly View",#N/A,FALSE,"430";"435 Monthly View",#N/A,FALSE,"435"}</definedName>
    <definedName name="wrn.MFG._.Monthly._.Views." localSheetId="28" hidden="1">{"MFG Monthly View",#N/A,FALSE,"Mfgs. Only";"400 Monthly View",#N/A,FALSE,"400";"410 Monthly View",#N/A,FALSE,"410";"420 Monthly View",#N/A,FALSE,"420";"435 Monthly View",#N/A,FALSE,"430";"435 Monthly View",#N/A,FALSE,"435"}</definedName>
    <definedName name="wrn.MFG._.Monthly._.Views." hidden="1">{"MFG Monthly View",#N/A,FALSE,"Mfgs. Only";"400 Monthly View",#N/A,FALSE,"400";"410 Monthly View",#N/A,FALSE,"410";"420 Monthly View",#N/A,FALSE,"420";"435 Monthly View",#N/A,FALSE,"430";"435 Monthly View",#N/A,FALSE,"435"}</definedName>
    <definedName name="wrn.MFG._.Qrtly._.Views." localSheetId="29" hidden="1">{"MFG Qrtly View pg1",#N/A,FALSE,"Mfgs. Only";"MFG Qrtly View Pg2",#N/A,FALSE,"Mfgs. Only";"MFG Qrtly View pg3",#N/A,FALSE,"Mfgs. Only";"400 Qrtly View",#N/A,FALSE,"400";"410 Qrtly View",#N/A,FALSE,"410";"420 Qrtly View",#N/A,FALSE,"420";"430 Qrtly View",#N/A,FALSE,"430";"435 Qrtly View",#N/A,FALSE,"435"}</definedName>
    <definedName name="wrn.MFG._.Qrtly._.Views." localSheetId="19" hidden="1">{"MFG Qrtly View pg1",#N/A,FALSE,"Mfgs. Only";"MFG Qrtly View Pg2",#N/A,FALSE,"Mfgs. Only";"MFG Qrtly View pg3",#N/A,FALSE,"Mfgs. Only";"400 Qrtly View",#N/A,FALSE,"400";"410 Qrtly View",#N/A,FALSE,"410";"420 Qrtly View",#N/A,FALSE,"420";"430 Qrtly View",#N/A,FALSE,"430";"435 Qrtly View",#N/A,FALSE,"435"}</definedName>
    <definedName name="wrn.MFG._.Qrtly._.Views." localSheetId="28" hidden="1">{"MFG Qrtly View pg1",#N/A,FALSE,"Mfgs. Only";"MFG Qrtly View Pg2",#N/A,FALSE,"Mfgs. Only";"MFG Qrtly View pg3",#N/A,FALSE,"Mfgs. Only";"400 Qrtly View",#N/A,FALSE,"400";"410 Qrtly View",#N/A,FALSE,"410";"420 Qrtly View",#N/A,FALSE,"420";"430 Qrtly View",#N/A,FALSE,"430";"435 Qrtly View",#N/A,FALSE,"435"}</definedName>
    <definedName name="wrn.MFG._.Qrtly._.Views." hidden="1">{"MFG Qrtly View pg1",#N/A,FALSE,"Mfgs. Only";"MFG Qrtly View Pg2",#N/A,FALSE,"Mfgs. Only";"MFG Qrtly View pg3",#N/A,FALSE,"Mfgs. Only";"400 Qrtly View",#N/A,FALSE,"400";"410 Qrtly View",#N/A,FALSE,"410";"420 Qrtly View",#N/A,FALSE,"420";"430 Qrtly View",#N/A,FALSE,"430";"435 Qrtly View",#N/A,FALSE,"435"}</definedName>
    <definedName name="wrn.notcomplete" localSheetId="29" hidden="1">{"All Operating",#N/A,FALSE,"Operating";"Capital Plan",#N/A,FALSE,"Capital Plan";"Sewer",#N/A,FALSE,"Sewer";"Solid Waste",#N/A,FALSE,"Solid Waste";"Water",#N/A,FALSE,"Water";"Inflation",#N/A,FALSE,"Inflation"}</definedName>
    <definedName name="wrn.notcomplete" localSheetId="28" hidden="1">{"All Operating",#N/A,FALSE,"Operating";"Capital Plan",#N/A,FALSE,"Capital Plan";"Sewer",#N/A,FALSE,"Sewer";"Solid Waste",#N/A,FALSE,"Solid Waste";"Water",#N/A,FALSE,"Water";"Inflation",#N/A,FALSE,"Inflation"}</definedName>
    <definedName name="wrn.notcomplete" hidden="1">{"All Operating",#N/A,FALSE,"Operating";"Capital Plan",#N/A,FALSE,"Capital Plan";"Sewer",#N/A,FALSE,"Sewer";"Solid Waste",#N/A,FALSE,"Solid Waste";"Water",#N/A,FALSE,"Water";"Inflation",#N/A,FALSE,"Inflation"}</definedName>
    <definedName name="wrn.Part._.1." localSheetId="29"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1." localSheetId="19"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1." localSheetId="28"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1."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2." localSheetId="2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art._.2." localSheetId="19"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art._.2." localSheetId="28"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art._.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ulp." localSheetId="29" hidden="1">{"Pulp Production",#N/A,FALSE,"Pulp";"Pulp Earnings",#N/A,FALSE,"Pulp"}</definedName>
    <definedName name="wrn.Pulp." localSheetId="19" hidden="1">{"Pulp Production",#N/A,FALSE,"Pulp";"Pulp Earnings",#N/A,FALSE,"Pulp"}</definedName>
    <definedName name="wrn.Pulp." localSheetId="28" hidden="1">{"Pulp Production",#N/A,FALSE,"Pulp";"Pulp Earnings",#N/A,FALSE,"Pulp"}</definedName>
    <definedName name="wrn.Pulp." hidden="1">{"Pulp Production",#N/A,FALSE,"Pulp";"Pulp Earnings",#N/A,FALSE,"Pulp"}</definedName>
    <definedName name="wrn.Scott_Reports." localSheetId="29" hidden="1">{"Scott",#N/A,FALSE,"Incentive Fee";#N/A,#N/A,FALSE,"SP Innisfail";#N/A,#N/A,FALSE,"SP Point Cook";#N/A,#N/A,FALSE,"SP Tarneit Gardens";#N/A,#N/A,FALSE,"SP Windsor Park"}</definedName>
    <definedName name="wrn.Scott_Reports." localSheetId="19" hidden="1">{"Scott",#N/A,FALSE,"Incentive Fee";#N/A,#N/A,FALSE,"SP Innisfail";#N/A,#N/A,FALSE,"SP Point Cook";#N/A,#N/A,FALSE,"SP Tarneit Gardens";#N/A,#N/A,FALSE,"SP Windsor Park"}</definedName>
    <definedName name="wrn.Scott_Reports." localSheetId="28" hidden="1">{"Scott",#N/A,FALSE,"Incentive Fee";#N/A,#N/A,FALSE,"SP Innisfail";#N/A,#N/A,FALSE,"SP Point Cook";#N/A,#N/A,FALSE,"SP Tarneit Gardens";#N/A,#N/A,FALSE,"SP Windsor Park"}</definedName>
    <definedName name="wrn.Scott_Reports." hidden="1">{"Scott",#N/A,FALSE,"Incentive Fee";#N/A,#N/A,FALSE,"SP Innisfail";#N/A,#N/A,FALSE,"SP Point Cook";#N/A,#N/A,FALSE,"SP Tarneit Gardens";#N/A,#N/A,FALSE,"SP Windsor Park"}</definedName>
    <definedName name="wrn.Standard._.Reports."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ummary." localSheetId="29" hidden="1">{"Summary",#N/A,FALSE,"Operating"}</definedName>
    <definedName name="wrn.Summary." localSheetId="28" hidden="1">{"Summary",#N/A,FALSE,"Operating"}</definedName>
    <definedName name="wrn.Summary." hidden="1">{"Summary",#N/A,FALSE,"Operating"}</definedName>
    <definedName name="wrn.Summary2008" localSheetId="29" hidden="1">{"Summary",#N/A,FALSE,"Operating"}</definedName>
    <definedName name="wrn.Summary2008" localSheetId="28" hidden="1">{"Summary",#N/A,FALSE,"Operating"}</definedName>
    <definedName name="wrn.Summary2008" hidden="1">{"Summary",#N/A,FALSE,"Operating"}</definedName>
    <definedName name="wrn.Supplemental_Reports." localSheetId="29" hidden="1">{#N/A,#N/A,FALSE,"Report Data";#N/A,#N/A,FALSE,"COMP POOL";#N/A,#N/A,FALSE,"COMP POOL NB95";#N/A,#N/A,FALSE,"COMP POOL NB94"}</definedName>
    <definedName name="wrn.Supplemental_Reports." localSheetId="19" hidden="1">{#N/A,#N/A,FALSE,"Report Data";#N/A,#N/A,FALSE,"COMP POOL";#N/A,#N/A,FALSE,"COMP POOL NB95";#N/A,#N/A,FALSE,"COMP POOL NB94"}</definedName>
    <definedName name="wrn.Supplemental_Reports." localSheetId="28" hidden="1">{#N/A,#N/A,FALSE,"Report Data";#N/A,#N/A,FALSE,"COMP POOL";#N/A,#N/A,FALSE,"COMP POOL NB95";#N/A,#N/A,FALSE,"COMP POOL NB94"}</definedName>
    <definedName name="wrn.Supplemental_Reports." hidden="1">{#N/A,#N/A,FALSE,"Report Data";#N/A,#N/A,FALSE,"COMP POOL";#N/A,#N/A,FALSE,"COMP POOL NB95";#N/A,#N/A,FALSE,"COMP POOL NB94"}</definedName>
    <definedName name="wrn.Utilities." localSheetId="29" hidden="1">{"Sewer",#N/A,FALSE,"Sewer";"Solid Waste",#N/A,FALSE,"Solid Waste";"Water",#N/A,FALSE,"Water"}</definedName>
    <definedName name="wrn.Utilities." localSheetId="28" hidden="1">{"Sewer",#N/A,FALSE,"Sewer";"Solid Waste",#N/A,FALSE,"Solid Waste";"Water",#N/A,FALSE,"Water"}</definedName>
    <definedName name="wrn.Utilities." hidden="1">{"Sewer",#N/A,FALSE,"Sewer";"Solid Waste",#N/A,FALSE,"Solid Waste";"Water",#N/A,FALSE,"Water"}</definedName>
    <definedName name="wrn.utilities2008" localSheetId="29" hidden="1">{"Sewer",#N/A,FALSE,"Sewer";"Solid Waste",#N/A,FALSE,"Solid Waste";"Water",#N/A,FALSE,"Water"}</definedName>
    <definedName name="wrn.utilities2008" localSheetId="28" hidden="1">{"Sewer",#N/A,FALSE,"Sewer";"Solid Waste",#N/A,FALSE,"Solid Waste";"Water",#N/A,FALSE,"Water"}</definedName>
    <definedName name="wrn.utilities2008" hidden="1">{"Sewer",#N/A,FALSE,"Sewer";"Solid Waste",#N/A,FALSE,"Solid Waste";"Water",#N/A,FALSE,"Water"}</definedName>
    <definedName name="wwww"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www"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www"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www"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Y" localSheetId="29" hidden="1">{#N/A,#N/A,FALSE,"Report Data";#N/A,#N/A,FALSE,"COMP POOL";#N/A,#N/A,FALSE,"COMP POOL NB95";#N/A,#N/A,FALSE,"COMP POOL NB94"}</definedName>
    <definedName name="XXY" localSheetId="19" hidden="1">{#N/A,#N/A,FALSE,"Report Data";#N/A,#N/A,FALSE,"COMP POOL";#N/A,#N/A,FALSE,"COMP POOL NB95";#N/A,#N/A,FALSE,"COMP POOL NB94"}</definedName>
    <definedName name="XXY" localSheetId="28" hidden="1">{#N/A,#N/A,FALSE,"Report Data";#N/A,#N/A,FALSE,"COMP POOL";#N/A,#N/A,FALSE,"COMP POOL NB95";#N/A,#N/A,FALSE,"COMP POOL NB94"}</definedName>
    <definedName name="XXY" hidden="1">{#N/A,#N/A,FALSE,"Report Data";#N/A,#N/A,FALSE,"COMP POOL";#N/A,#N/A,FALSE,"COMP POOL NB95";#N/A,#N/A,FALSE,"COMP POOL NB94"}</definedName>
    <definedName name="year">[8]drop_downs!$B$43:$B$49</definedName>
    <definedName name="year1">[24]drop_downs!$B$43:$B$56</definedName>
    <definedName name="year2">[24]drop_downs!$E$43:$E$56</definedName>
    <definedName name="Yes_No">[46]Sheet3!$A$2:$A$4</definedName>
    <definedName name="yesno">[47]Sheet2!$A$2:$A$3</definedName>
    <definedName name="yyyyy" localSheetId="2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yyyyy" localSheetId="19"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yyyyy" localSheetId="28"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yyyyy"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Z_012A716B_E1C5_4164_BEA0_B0806019EBB5_.wvu.FilterData" localSheetId="24" hidden="1">'Appendix F'!$A$2:$B$107</definedName>
    <definedName name="Z_3DC10AD6_F4DF_4390_8537_39BAEDD077B0_.wvu.Cols" localSheetId="24" hidden="1">'Appendix F'!#REF!,'Appendix F'!#REF!,'Appendix F'!#REF!</definedName>
    <definedName name="Z_3DC10AD6_F4DF_4390_8537_39BAEDD077B0_.wvu.FilterData" localSheetId="24" hidden="1">'Appendix F'!$A$2:$B$107</definedName>
    <definedName name="Z_3DC10AD6_F4DF_4390_8537_39BAEDD077B0_.wvu.PrintArea" localSheetId="24" hidden="1">'Appendix F'!$A$2:$B$107</definedName>
    <definedName name="Z_3DC10AD6_F4DF_4390_8537_39BAEDD077B0_.wvu.PrintTitles" localSheetId="24" hidden="1">'Appendix F'!$2:$2</definedName>
    <definedName name="Z_AAE07116_A153_457E_BB05_54781270D603_.wvu.FilterData" localSheetId="24" hidden="1">'Appendix F'!$A$2:$B$107</definedName>
    <definedName name="Z_C4A1E28B_D772_4677_8C9E_4BCF7722D8C3_.wvu.FilterData" localSheetId="24" hidden="1">'Appendix F'!$A$2:$B$107</definedName>
    <definedName name="Z_CC63EABE_A8E5_4203_BCE8_3436E3A3D4CB_.wvu.FilterData" localSheetId="24" hidden="1">'Appendix F'!$A$2:$B$107</definedName>
    <definedName name="Z_EA7A9542_0F02_4321_AE75_62BCE32FF57B_.wvu.FilterData" localSheetId="24" hidden="1">'Appendix F'!$A$2:$B$107</definedName>
    <definedName name="Z_F4E7FC9D_0C14_47DF_B277_211DD888B5AA_.wvu.Cols" localSheetId="24" hidden="1">'Appendix F'!#REF!,'Appendix F'!#REF!,'Appendix F'!#REF!,'Appendix F'!#REF!</definedName>
    <definedName name="Z_F4E7FC9D_0C14_47DF_B277_211DD888B5AA_.wvu.FilterData" localSheetId="24" hidden="1">'Appendix F'!$A$2:$B$107</definedName>
    <definedName name="Z_F4E7FC9D_0C14_47DF_B277_211DD888B5AA_.wvu.PrintArea" localSheetId="24" hidden="1">'Appendix F'!$A$2:$B$107</definedName>
    <definedName name="Z_F4E7FC9D_0C14_47DF_B277_211DD888B5AA_.wvu.PrintTitles" localSheetId="24" hidden="1">'Appendix 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04" i="35" l="1"/>
  <c r="I704" i="35"/>
  <c r="I343" i="35"/>
  <c r="H343" i="35"/>
  <c r="G343" i="35"/>
  <c r="L21" i="22"/>
  <c r="K21" i="22"/>
  <c r="L19" i="22"/>
  <c r="K19" i="22"/>
  <c r="L18" i="22"/>
  <c r="K18" i="22"/>
  <c r="J10" i="22"/>
  <c r="M10" i="22"/>
  <c r="L10" i="22"/>
  <c r="K10" i="22"/>
  <c r="D27" i="40" l="1"/>
  <c r="D8" i="40"/>
  <c r="D49" i="36" l="1"/>
  <c r="D48" i="36"/>
  <c r="D47" i="36"/>
  <c r="D46" i="36"/>
  <c r="D45" i="36"/>
  <c r="D44" i="36"/>
  <c r="D43" i="36"/>
  <c r="D42" i="36"/>
  <c r="D41" i="36"/>
  <c r="D40" i="36"/>
  <c r="D38" i="36"/>
  <c r="D37" i="36"/>
  <c r="D36" i="36"/>
  <c r="E42" i="44" l="1"/>
  <c r="E12" i="44"/>
  <c r="G47" i="40" l="1"/>
  <c r="H27" i="40"/>
  <c r="H37" i="40" s="1"/>
  <c r="G27" i="40"/>
  <c r="G18" i="40"/>
  <c r="H8" i="40"/>
  <c r="G8" i="40"/>
  <c r="F95" i="39"/>
  <c r="G91" i="39"/>
  <c r="G87" i="39"/>
  <c r="F87" i="39"/>
  <c r="E87" i="39"/>
  <c r="G81" i="39"/>
  <c r="G77" i="39"/>
  <c r="G73" i="39"/>
  <c r="G65" i="39"/>
  <c r="G54" i="39"/>
  <c r="F54" i="39"/>
  <c r="E54" i="39"/>
  <c r="G49" i="39"/>
  <c r="F49" i="39"/>
  <c r="G46" i="39"/>
  <c r="E46" i="39"/>
  <c r="E96" i="39" s="1"/>
  <c r="G40" i="39"/>
  <c r="F40" i="39"/>
  <c r="G30" i="39"/>
  <c r="G26" i="39"/>
  <c r="F26" i="39"/>
  <c r="G11" i="39"/>
  <c r="G96" i="39" l="1"/>
  <c r="F96" i="39"/>
  <c r="G49" i="40"/>
  <c r="H49" i="40"/>
  <c r="H50" i="40" s="1"/>
  <c r="G50" i="40"/>
  <c r="B8" i="39" l="1"/>
  <c r="B4" i="39"/>
  <c r="B65" i="39" l="1"/>
  <c r="B40" i="39"/>
  <c r="L357" i="35" l="1"/>
  <c r="K357" i="35"/>
  <c r="J357" i="35"/>
  <c r="I357" i="35"/>
  <c r="H357" i="35"/>
  <c r="G357" i="35"/>
  <c r="F357" i="35"/>
  <c r="E357" i="35"/>
  <c r="L353" i="35"/>
  <c r="K353" i="35"/>
  <c r="J353" i="35"/>
  <c r="I353" i="35"/>
  <c r="H353" i="35"/>
  <c r="G353" i="35"/>
  <c r="F353" i="35"/>
  <c r="E353" i="35"/>
  <c r="L346" i="35"/>
  <c r="L358" i="35" s="1"/>
  <c r="K346" i="35"/>
  <c r="K358" i="35" s="1"/>
  <c r="J346" i="35"/>
  <c r="J358" i="35" s="1"/>
  <c r="I346" i="35"/>
  <c r="I358" i="35" s="1"/>
  <c r="H346" i="35"/>
  <c r="H358" i="35" s="1"/>
  <c r="G346" i="35"/>
  <c r="G358" i="35" s="1"/>
  <c r="F346" i="35"/>
  <c r="F358" i="35" s="1"/>
  <c r="E346" i="35"/>
  <c r="E358" i="35" s="1"/>
  <c r="D47" i="40"/>
  <c r="D37" i="40"/>
  <c r="D18" i="40"/>
  <c r="B11" i="39"/>
  <c r="B26" i="39"/>
  <c r="B30" i="39"/>
  <c r="B46" i="39"/>
  <c r="B49" i="39"/>
  <c r="B54" i="39"/>
  <c r="B73" i="39"/>
  <c r="B77" i="39"/>
  <c r="B81" i="39"/>
  <c r="B87" i="39"/>
  <c r="B91" i="39"/>
  <c r="B93" i="39"/>
  <c r="B95" i="39"/>
  <c r="B96" i="39" l="1"/>
  <c r="D49" i="40"/>
  <c r="AA54" i="36" l="1"/>
  <c r="AC50" i="36"/>
  <c r="AB50" i="36"/>
  <c r="AA50" i="36"/>
  <c r="AA29" i="36"/>
  <c r="AA27" i="36"/>
  <c r="AA24" i="36"/>
  <c r="AA10" i="36"/>
  <c r="L188" i="35" l="1"/>
  <c r="K188" i="35"/>
  <c r="J188" i="35"/>
  <c r="I188" i="35"/>
  <c r="H188" i="35"/>
  <c r="G188" i="35"/>
  <c r="F188" i="35"/>
  <c r="E188" i="35"/>
  <c r="L180" i="35"/>
  <c r="K180" i="35"/>
  <c r="J180" i="35"/>
  <c r="I180" i="35"/>
  <c r="H180" i="35"/>
  <c r="G180" i="35"/>
  <c r="F180" i="35"/>
  <c r="E180" i="35"/>
  <c r="L167" i="35"/>
  <c r="K167" i="35"/>
  <c r="J167" i="35"/>
  <c r="I167" i="35"/>
  <c r="H167" i="35"/>
  <c r="G167" i="35"/>
  <c r="F167" i="35"/>
  <c r="E167" i="35"/>
  <c r="L156" i="35"/>
  <c r="K156" i="35"/>
  <c r="J156" i="35"/>
  <c r="I156" i="35"/>
  <c r="H156" i="35"/>
  <c r="G156" i="35"/>
  <c r="F156" i="35"/>
  <c r="E156" i="35"/>
  <c r="L146" i="35"/>
  <c r="K146" i="35"/>
  <c r="J146" i="35"/>
  <c r="I146" i="35"/>
  <c r="H146" i="35"/>
  <c r="G146" i="35"/>
  <c r="F146" i="35"/>
  <c r="E146" i="35"/>
  <c r="L130" i="35"/>
  <c r="K130" i="35"/>
  <c r="J130" i="35"/>
  <c r="I130" i="35"/>
  <c r="H130" i="35"/>
  <c r="G130" i="35"/>
  <c r="F130" i="35"/>
  <c r="E130" i="35"/>
  <c r="L98" i="35"/>
  <c r="K98" i="35"/>
  <c r="J98" i="35"/>
  <c r="I98" i="35"/>
  <c r="H98" i="35"/>
  <c r="G98" i="35"/>
  <c r="F98" i="35"/>
  <c r="E98" i="35"/>
  <c r="L86" i="35"/>
  <c r="K86" i="35"/>
  <c r="J86" i="35"/>
  <c r="I86" i="35"/>
  <c r="H86" i="35"/>
  <c r="G86" i="35"/>
  <c r="F86" i="35"/>
  <c r="E86" i="35"/>
  <c r="L83" i="35"/>
  <c r="K83" i="35"/>
  <c r="J83" i="35"/>
  <c r="I83" i="35"/>
  <c r="H83" i="35"/>
  <c r="G83" i="35"/>
  <c r="F83" i="35"/>
  <c r="E83" i="35"/>
  <c r="L63" i="35"/>
  <c r="L87" i="35" s="1"/>
  <c r="K63" i="35"/>
  <c r="K87" i="35" s="1"/>
  <c r="J63" i="35"/>
  <c r="J87" i="35" s="1"/>
  <c r="I63" i="35"/>
  <c r="I87" i="35" s="1"/>
  <c r="H63" i="35"/>
  <c r="H87" i="35" s="1"/>
  <c r="G63" i="35"/>
  <c r="G87" i="35" s="1"/>
  <c r="F63" i="35"/>
  <c r="F87" i="35" s="1"/>
  <c r="E63" i="35"/>
  <c r="E87" i="35" s="1"/>
  <c r="L701" i="35"/>
  <c r="K701" i="35"/>
  <c r="J701" i="35"/>
  <c r="I701" i="35"/>
  <c r="H701" i="35"/>
  <c r="G701" i="35"/>
  <c r="F701" i="35"/>
  <c r="E701" i="35"/>
  <c r="L702" i="35"/>
  <c r="K702" i="35"/>
  <c r="J702" i="35"/>
  <c r="I702" i="35"/>
  <c r="H702" i="35"/>
  <c r="G702" i="35"/>
  <c r="F702" i="35"/>
  <c r="E702" i="35"/>
  <c r="L692" i="35"/>
  <c r="L693" i="35" s="1"/>
  <c r="K692" i="35"/>
  <c r="K693" i="35" s="1"/>
  <c r="J692" i="35"/>
  <c r="J693" i="35" s="1"/>
  <c r="I692" i="35"/>
  <c r="I693" i="35" s="1"/>
  <c r="H692" i="35"/>
  <c r="H693" i="35" s="1"/>
  <c r="G692" i="35"/>
  <c r="G693" i="35" s="1"/>
  <c r="F692" i="35"/>
  <c r="F693" i="35" s="1"/>
  <c r="E692" i="35"/>
  <c r="E693" i="35" s="1"/>
  <c r="L647" i="35"/>
  <c r="K647" i="35"/>
  <c r="J647" i="35"/>
  <c r="I647" i="35"/>
  <c r="H647" i="35"/>
  <c r="G647" i="35"/>
  <c r="G652" i="35" s="1"/>
  <c r="F647" i="35"/>
  <c r="E647" i="35"/>
  <c r="L649" i="35"/>
  <c r="K649" i="35"/>
  <c r="J649" i="35"/>
  <c r="I649" i="35"/>
  <c r="H649" i="35"/>
  <c r="G649" i="35"/>
  <c r="F649" i="35"/>
  <c r="E649" i="35"/>
  <c r="L651" i="35"/>
  <c r="K651" i="35"/>
  <c r="K652" i="35" s="1"/>
  <c r="J651" i="35"/>
  <c r="I651" i="35"/>
  <c r="H651" i="35"/>
  <c r="G651" i="35"/>
  <c r="F651" i="35"/>
  <c r="E651" i="35"/>
  <c r="J652" i="35"/>
  <c r="H652" i="35"/>
  <c r="F652" i="35"/>
  <c r="L627" i="35"/>
  <c r="K627" i="35"/>
  <c r="J627" i="35"/>
  <c r="I627" i="35"/>
  <c r="H627" i="35"/>
  <c r="G627" i="35"/>
  <c r="F627" i="35"/>
  <c r="E627" i="35"/>
  <c r="L632" i="35"/>
  <c r="K632" i="35"/>
  <c r="J632" i="35"/>
  <c r="I632" i="35"/>
  <c r="H632" i="35"/>
  <c r="G632" i="35"/>
  <c r="F632" i="35"/>
  <c r="E632" i="35"/>
  <c r="L635" i="35"/>
  <c r="K635" i="35"/>
  <c r="J635" i="35"/>
  <c r="I635" i="35"/>
  <c r="H635" i="35"/>
  <c r="G635" i="35"/>
  <c r="F635" i="35"/>
  <c r="E635" i="35"/>
  <c r="L546" i="35"/>
  <c r="K546" i="35"/>
  <c r="J546" i="35"/>
  <c r="I546" i="35"/>
  <c r="H546" i="35"/>
  <c r="G546" i="35"/>
  <c r="F546" i="35"/>
  <c r="E546" i="35"/>
  <c r="L583" i="35"/>
  <c r="K583" i="35"/>
  <c r="J583" i="35"/>
  <c r="I583" i="35"/>
  <c r="H583" i="35"/>
  <c r="G583" i="35"/>
  <c r="F583" i="35"/>
  <c r="E583" i="35"/>
  <c r="L596" i="35"/>
  <c r="K596" i="35"/>
  <c r="J596" i="35"/>
  <c r="I596" i="35"/>
  <c r="H596" i="35"/>
  <c r="G596" i="35"/>
  <c r="F596" i="35"/>
  <c r="E596" i="35"/>
  <c r="E597" i="35" s="1"/>
  <c r="L597" i="35"/>
  <c r="K597" i="35"/>
  <c r="J597" i="35"/>
  <c r="I597" i="35"/>
  <c r="H597" i="35"/>
  <c r="G597" i="35"/>
  <c r="F597" i="35"/>
  <c r="L483" i="35"/>
  <c r="K483" i="35"/>
  <c r="J483" i="35"/>
  <c r="I483" i="35"/>
  <c r="H483" i="35"/>
  <c r="G483" i="35"/>
  <c r="F483" i="35"/>
  <c r="E483" i="35"/>
  <c r="L504" i="35"/>
  <c r="K504" i="35"/>
  <c r="J504" i="35"/>
  <c r="I504" i="35"/>
  <c r="H504" i="35"/>
  <c r="G504" i="35"/>
  <c r="F504" i="35"/>
  <c r="E504" i="35"/>
  <c r="L513" i="35"/>
  <c r="K513" i="35"/>
  <c r="J513" i="35"/>
  <c r="I513" i="35"/>
  <c r="H513" i="35"/>
  <c r="G513" i="35"/>
  <c r="F513" i="35"/>
  <c r="E513" i="35"/>
  <c r="E652" i="35" l="1"/>
  <c r="I652" i="35"/>
  <c r="E514" i="35"/>
  <c r="I514" i="35"/>
  <c r="L652" i="35"/>
  <c r="G514" i="35"/>
  <c r="K514" i="35"/>
  <c r="E636" i="35"/>
  <c r="I636" i="35"/>
  <c r="F636" i="35"/>
  <c r="J636" i="35"/>
  <c r="H514" i="35"/>
  <c r="L514" i="35"/>
  <c r="F514" i="35"/>
  <c r="J514" i="35"/>
  <c r="G636" i="35"/>
  <c r="K636" i="35"/>
  <c r="H636" i="35"/>
  <c r="L636" i="35"/>
  <c r="L382" i="35"/>
  <c r="K382" i="35"/>
  <c r="J382" i="35"/>
  <c r="I382" i="35"/>
  <c r="H382" i="35"/>
  <c r="G382" i="35"/>
  <c r="F382" i="35"/>
  <c r="E382" i="35"/>
  <c r="L403" i="35"/>
  <c r="K403" i="35"/>
  <c r="J403" i="35"/>
  <c r="I403" i="35"/>
  <c r="H403" i="35"/>
  <c r="G403" i="35"/>
  <c r="F403" i="35"/>
  <c r="E403" i="35"/>
  <c r="L431" i="35"/>
  <c r="K431" i="35"/>
  <c r="J431" i="35"/>
  <c r="I431" i="35"/>
  <c r="H431" i="35"/>
  <c r="G431" i="35"/>
  <c r="F431" i="35"/>
  <c r="E431" i="35"/>
  <c r="H432" i="35"/>
  <c r="L330" i="35"/>
  <c r="K330" i="35"/>
  <c r="J330" i="35"/>
  <c r="I330" i="35"/>
  <c r="H330" i="35"/>
  <c r="G330" i="35"/>
  <c r="F330" i="35"/>
  <c r="E330" i="35"/>
  <c r="L290" i="35"/>
  <c r="K290" i="35"/>
  <c r="J290" i="35"/>
  <c r="I290" i="35"/>
  <c r="H290" i="35"/>
  <c r="G290" i="35"/>
  <c r="F290" i="35"/>
  <c r="E290" i="35"/>
  <c r="L267" i="35"/>
  <c r="L331" i="35" s="1"/>
  <c r="K267" i="35"/>
  <c r="K331" i="35" s="1"/>
  <c r="J267" i="35"/>
  <c r="J331" i="35" s="1"/>
  <c r="I267" i="35"/>
  <c r="I331" i="35" s="1"/>
  <c r="H267" i="35"/>
  <c r="H331" i="35" s="1"/>
  <c r="G267" i="35"/>
  <c r="G331" i="35" s="1"/>
  <c r="F267" i="35"/>
  <c r="F331" i="35" s="1"/>
  <c r="E267" i="35"/>
  <c r="E331" i="35" s="1"/>
  <c r="L432" i="35" l="1"/>
  <c r="F432" i="35"/>
  <c r="J432" i="35"/>
  <c r="G432" i="35"/>
  <c r="K432" i="35"/>
  <c r="I432" i="35"/>
  <c r="E432" i="35"/>
  <c r="L257" i="35"/>
  <c r="K257" i="35"/>
  <c r="J257" i="35"/>
  <c r="I257" i="35"/>
  <c r="H257" i="35"/>
  <c r="G257" i="35"/>
  <c r="F257" i="35"/>
  <c r="E257" i="35"/>
  <c r="L250" i="35"/>
  <c r="K250" i="35"/>
  <c r="J250" i="35"/>
  <c r="I250" i="35"/>
  <c r="H250" i="35"/>
  <c r="G250" i="35"/>
  <c r="F250" i="35"/>
  <c r="E250" i="35"/>
  <c r="L241" i="35"/>
  <c r="K241" i="35"/>
  <c r="J241" i="35"/>
  <c r="I241" i="35"/>
  <c r="H241" i="35"/>
  <c r="G241" i="35"/>
  <c r="F241" i="35"/>
  <c r="E241" i="35"/>
  <c r="L229" i="35"/>
  <c r="L258" i="35" s="1"/>
  <c r="K229" i="35"/>
  <c r="K258" i="35" s="1"/>
  <c r="J229" i="35"/>
  <c r="J258" i="35" s="1"/>
  <c r="I229" i="35"/>
  <c r="I258" i="35" s="1"/>
  <c r="H229" i="35"/>
  <c r="H258" i="35" s="1"/>
  <c r="G229" i="35"/>
  <c r="G258" i="35" s="1"/>
  <c r="F229" i="35"/>
  <c r="F258" i="35" s="1"/>
  <c r="E229" i="35"/>
  <c r="E258" i="35" s="1"/>
  <c r="L189" i="35"/>
  <c r="K189" i="35"/>
  <c r="J189" i="35"/>
  <c r="I189" i="35"/>
  <c r="H189" i="35"/>
  <c r="G189" i="35"/>
  <c r="F189" i="35"/>
  <c r="E189" i="35"/>
  <c r="L57" i="35" l="1"/>
  <c r="K57" i="35"/>
  <c r="J57" i="35"/>
  <c r="I57" i="35"/>
  <c r="H57" i="35"/>
  <c r="G57" i="35"/>
  <c r="F57" i="35"/>
  <c r="E57" i="35"/>
  <c r="L52" i="35"/>
  <c r="K52" i="35"/>
  <c r="J52" i="35"/>
  <c r="I52" i="35"/>
  <c r="H52" i="35"/>
  <c r="G52" i="35"/>
  <c r="F52" i="35"/>
  <c r="E52" i="35"/>
  <c r="L48" i="35"/>
  <c r="K48" i="35"/>
  <c r="J48" i="35"/>
  <c r="I48" i="35"/>
  <c r="H48" i="35"/>
  <c r="G48" i="35"/>
  <c r="F48" i="35"/>
  <c r="E48" i="35"/>
  <c r="L11" i="35"/>
  <c r="K11" i="35"/>
  <c r="J11" i="35"/>
  <c r="I11" i="35"/>
  <c r="H11" i="35"/>
  <c r="G11" i="35"/>
  <c r="F11" i="35"/>
  <c r="E11" i="35"/>
  <c r="L7" i="35"/>
  <c r="L58" i="35" s="1"/>
  <c r="L703" i="35" s="1"/>
  <c r="L706" i="35" s="1"/>
  <c r="K7" i="35"/>
  <c r="J7" i="35"/>
  <c r="J58" i="35" s="1"/>
  <c r="J703" i="35" s="1"/>
  <c r="J706" i="35" s="1"/>
  <c r="I7" i="35"/>
  <c r="H7" i="35"/>
  <c r="H58" i="35" s="1"/>
  <c r="G7" i="35"/>
  <c r="F7" i="35"/>
  <c r="E7" i="35"/>
  <c r="E58" i="35" l="1"/>
  <c r="E703" i="35" s="1"/>
  <c r="I58" i="35"/>
  <c r="I703" i="35" s="1"/>
  <c r="I706" i="35" s="1"/>
  <c r="F58" i="35"/>
  <c r="F703" i="35" s="1"/>
  <c r="H703" i="35"/>
  <c r="H706" i="35" s="1"/>
  <c r="G58" i="35"/>
  <c r="G703" i="35" s="1"/>
  <c r="K58" i="35"/>
  <c r="K703" i="35" s="1"/>
  <c r="K706" i="35" s="1"/>
  <c r="N9" i="28"/>
  <c r="M9" i="28"/>
  <c r="L9" i="28"/>
  <c r="K9" i="28"/>
  <c r="J9" i="28"/>
  <c r="I9" i="28"/>
  <c r="G9" i="28"/>
  <c r="F9" i="28"/>
  <c r="E9" i="28"/>
  <c r="H9" i="28"/>
  <c r="I15" i="17" l="1"/>
  <c r="N12" i="17"/>
  <c r="M12" i="17"/>
  <c r="L12" i="17"/>
  <c r="K12" i="17"/>
  <c r="J12" i="17"/>
  <c r="N14" i="17"/>
  <c r="M14" i="17"/>
  <c r="L14" i="17"/>
  <c r="K14" i="17"/>
  <c r="J14" i="17"/>
  <c r="H14" i="17"/>
  <c r="G14" i="17"/>
  <c r="F14" i="17"/>
  <c r="E14" i="17"/>
  <c r="H12" i="17"/>
  <c r="G12" i="17"/>
  <c r="F12" i="17"/>
  <c r="E12" i="17"/>
  <c r="N10" i="17"/>
  <c r="M10" i="17"/>
  <c r="L10" i="17"/>
  <c r="L15" i="17" s="1"/>
  <c r="K10" i="17"/>
  <c r="K15" i="17" s="1"/>
  <c r="J10" i="17"/>
  <c r="H10" i="17"/>
  <c r="H15" i="17" s="1"/>
  <c r="G10" i="17"/>
  <c r="G15" i="17" s="1"/>
  <c r="F10" i="17"/>
  <c r="F15" i="17" s="1"/>
  <c r="E10" i="17"/>
  <c r="S332" i="14"/>
  <c r="S331" i="14"/>
  <c r="S330" i="14"/>
  <c r="S329" i="14"/>
  <c r="S328" i="14"/>
  <c r="S327" i="14"/>
  <c r="S326" i="14"/>
  <c r="S325" i="14"/>
  <c r="S324" i="14"/>
  <c r="S323" i="14"/>
  <c r="S322" i="14"/>
  <c r="S321" i="14"/>
  <c r="S320" i="14"/>
  <c r="S319" i="14"/>
  <c r="S318" i="14"/>
  <c r="S317" i="14"/>
  <c r="S316" i="14"/>
  <c r="S315" i="14"/>
  <c r="S314" i="14"/>
  <c r="S313" i="14"/>
  <c r="S312" i="14"/>
  <c r="S311" i="14"/>
  <c r="S310" i="14"/>
  <c r="S309" i="14"/>
  <c r="S308" i="14"/>
  <c r="S307" i="14"/>
  <c r="S306" i="14"/>
  <c r="S305" i="14"/>
  <c r="S304" i="14"/>
  <c r="S303" i="14"/>
  <c r="S302" i="14"/>
  <c r="S301" i="14"/>
  <c r="S300" i="14"/>
  <c r="S299" i="14"/>
  <c r="S298" i="14"/>
  <c r="S297" i="14"/>
  <c r="S296" i="14"/>
  <c r="S295" i="14"/>
  <c r="S294" i="14"/>
  <c r="S293" i="14"/>
  <c r="S292" i="14"/>
  <c r="S291" i="14"/>
  <c r="S290" i="14"/>
  <c r="S289" i="14"/>
  <c r="S288" i="14"/>
  <c r="S287" i="14"/>
  <c r="S286" i="14"/>
  <c r="S285" i="14"/>
  <c r="S284" i="14"/>
  <c r="S283" i="14"/>
  <c r="S282" i="14"/>
  <c r="S281" i="14"/>
  <c r="S280" i="14"/>
  <c r="S279" i="14"/>
  <c r="S278" i="14"/>
  <c r="S277" i="14"/>
  <c r="S276" i="14"/>
  <c r="S275" i="14"/>
  <c r="S274" i="14"/>
  <c r="S273" i="14"/>
  <c r="S272" i="14"/>
  <c r="S271" i="14"/>
  <c r="S270" i="14"/>
  <c r="S269" i="14"/>
  <c r="S268" i="14"/>
  <c r="S267" i="14"/>
  <c r="S266" i="14"/>
  <c r="S265" i="14"/>
  <c r="S264" i="14"/>
  <c r="S263" i="14"/>
  <c r="S262" i="14"/>
  <c r="S261" i="14"/>
  <c r="S260" i="14"/>
  <c r="S259" i="14"/>
  <c r="S258" i="14"/>
  <c r="S257" i="14"/>
  <c r="S256" i="14"/>
  <c r="S255" i="14"/>
  <c r="S254" i="14"/>
  <c r="S253" i="14"/>
  <c r="S252" i="14"/>
  <c r="S251" i="14"/>
  <c r="S250" i="14"/>
  <c r="S249" i="14"/>
  <c r="S248" i="14"/>
  <c r="S247" i="14"/>
  <c r="S246" i="14"/>
  <c r="S245" i="14"/>
  <c r="S244" i="14"/>
  <c r="S243" i="14"/>
  <c r="S242" i="14"/>
  <c r="S241" i="14"/>
  <c r="S240" i="14"/>
  <c r="S239" i="14"/>
  <c r="S238" i="14"/>
  <c r="S237" i="14"/>
  <c r="S236" i="14"/>
  <c r="S235" i="14"/>
  <c r="S234" i="14"/>
  <c r="S233" i="14"/>
  <c r="S232" i="14"/>
  <c r="S231" i="14"/>
  <c r="S230" i="14"/>
  <c r="S229" i="14"/>
  <c r="S228" i="14"/>
  <c r="S227" i="14"/>
  <c r="S226" i="14"/>
  <c r="S225" i="14"/>
  <c r="S224" i="14"/>
  <c r="S223" i="14"/>
  <c r="S222" i="14"/>
  <c r="S221" i="14"/>
  <c r="S220" i="14"/>
  <c r="S219" i="14"/>
  <c r="S218" i="14"/>
  <c r="S217" i="14"/>
  <c r="S216" i="14"/>
  <c r="S215" i="14"/>
  <c r="S214" i="14"/>
  <c r="S213" i="14"/>
  <c r="S212" i="14"/>
  <c r="S211" i="14"/>
  <c r="S210" i="14"/>
  <c r="S209" i="14"/>
  <c r="S208" i="14"/>
  <c r="S207" i="14"/>
  <c r="S206" i="14"/>
  <c r="S205" i="14"/>
  <c r="S204" i="14"/>
  <c r="S203" i="14"/>
  <c r="S202" i="14"/>
  <c r="S201" i="14"/>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S6" i="14"/>
  <c r="S5" i="14"/>
  <c r="S4" i="14"/>
  <c r="S3" i="14"/>
  <c r="S2" i="14"/>
  <c r="M15" i="17" l="1"/>
  <c r="E15" i="17"/>
  <c r="J15" i="17"/>
  <c r="N15" i="17"/>
  <c r="I330" i="1"/>
  <c r="I331" i="1" s="1"/>
  <c r="L330" i="1"/>
  <c r="L331" i="1" s="1"/>
  <c r="K330" i="1"/>
  <c r="K331" i="1" s="1"/>
  <c r="H330" i="1"/>
  <c r="H331" i="1" s="1"/>
  <c r="J330" i="1"/>
  <c r="J331" i="1" s="1"/>
  <c r="G330" i="1"/>
  <c r="G331" i="1" s="1"/>
  <c r="F330" i="1"/>
  <c r="F331" i="1" s="1"/>
  <c r="E330" i="1"/>
  <c r="I321" i="1"/>
  <c r="L321" i="1"/>
  <c r="K321" i="1"/>
  <c r="H321" i="1"/>
  <c r="J321" i="1"/>
  <c r="G321" i="1"/>
  <c r="F321" i="1"/>
  <c r="E321" i="1"/>
  <c r="I322" i="1"/>
  <c r="L322" i="1"/>
  <c r="K322" i="1"/>
  <c r="H322" i="1"/>
  <c r="J322" i="1"/>
  <c r="G322" i="1"/>
  <c r="F322" i="1"/>
  <c r="E322" i="1"/>
  <c r="I287" i="1"/>
  <c r="L287" i="1"/>
  <c r="K287" i="1"/>
  <c r="H287" i="1"/>
  <c r="J287" i="1"/>
  <c r="G287" i="1"/>
  <c r="F287" i="1"/>
  <c r="E287" i="1"/>
  <c r="I285" i="1"/>
  <c r="L285" i="1"/>
  <c r="K285" i="1"/>
  <c r="H285" i="1"/>
  <c r="J285" i="1"/>
  <c r="G285" i="1"/>
  <c r="F285" i="1"/>
  <c r="E285" i="1"/>
  <c r="I283" i="1"/>
  <c r="I288" i="1" s="1"/>
  <c r="L283" i="1"/>
  <c r="L288" i="1" s="1"/>
  <c r="K283" i="1"/>
  <c r="K288" i="1" s="1"/>
  <c r="H283" i="1"/>
  <c r="H288" i="1" s="1"/>
  <c r="J283" i="1"/>
  <c r="J288" i="1" s="1"/>
  <c r="G283" i="1"/>
  <c r="G288" i="1" s="1"/>
  <c r="F283" i="1"/>
  <c r="F288" i="1" s="1"/>
  <c r="E283" i="1"/>
  <c r="E288" i="1" s="1"/>
  <c r="I267" i="1"/>
  <c r="L267" i="1"/>
  <c r="K267" i="1"/>
  <c r="H267" i="1"/>
  <c r="J267" i="1"/>
  <c r="G267" i="1"/>
  <c r="F267" i="1"/>
  <c r="E267" i="1"/>
  <c r="I272" i="1"/>
  <c r="L272" i="1"/>
  <c r="K272" i="1"/>
  <c r="H272" i="1"/>
  <c r="J272" i="1"/>
  <c r="G272" i="1"/>
  <c r="F272" i="1"/>
  <c r="E272" i="1"/>
  <c r="I275" i="1"/>
  <c r="L275" i="1"/>
  <c r="K275" i="1"/>
  <c r="H275" i="1"/>
  <c r="J275" i="1"/>
  <c r="G275" i="1"/>
  <c r="F275" i="1"/>
  <c r="E275" i="1"/>
  <c r="I276" i="1"/>
  <c r="L276" i="1"/>
  <c r="J276" i="1"/>
  <c r="E276" i="1"/>
  <c r="I228" i="1"/>
  <c r="L228" i="1"/>
  <c r="K228" i="1"/>
  <c r="H228" i="1"/>
  <c r="J228" i="1"/>
  <c r="G228" i="1"/>
  <c r="F228" i="1"/>
  <c r="E228" i="1"/>
  <c r="I247" i="1"/>
  <c r="L247" i="1"/>
  <c r="K247" i="1"/>
  <c r="H247" i="1"/>
  <c r="J247" i="1"/>
  <c r="G247" i="1"/>
  <c r="F247" i="1"/>
  <c r="E247" i="1"/>
  <c r="I255" i="1"/>
  <c r="L255" i="1"/>
  <c r="K255" i="1"/>
  <c r="H255" i="1"/>
  <c r="J255" i="1"/>
  <c r="G255" i="1"/>
  <c r="F255" i="1"/>
  <c r="E255" i="1"/>
  <c r="I256" i="1"/>
  <c r="L256" i="1"/>
  <c r="K256" i="1"/>
  <c r="H256" i="1"/>
  <c r="J256" i="1"/>
  <c r="G256" i="1"/>
  <c r="F256" i="1"/>
  <c r="E256" i="1"/>
  <c r="I205" i="1"/>
  <c r="L205" i="1"/>
  <c r="K205" i="1"/>
  <c r="H205" i="1"/>
  <c r="J205" i="1"/>
  <c r="G205" i="1"/>
  <c r="F205" i="1"/>
  <c r="E205" i="1"/>
  <c r="I201" i="1"/>
  <c r="L201" i="1"/>
  <c r="K201" i="1"/>
  <c r="H201" i="1"/>
  <c r="J201" i="1"/>
  <c r="G201" i="1"/>
  <c r="F201" i="1"/>
  <c r="E201" i="1"/>
  <c r="I190" i="1"/>
  <c r="L190" i="1"/>
  <c r="K190" i="1"/>
  <c r="H190" i="1"/>
  <c r="J190" i="1"/>
  <c r="J206" i="1" s="1"/>
  <c r="G190" i="1"/>
  <c r="F190" i="1"/>
  <c r="E190" i="1"/>
  <c r="E206" i="1" s="1"/>
  <c r="I206" i="1"/>
  <c r="G206" i="1"/>
  <c r="I152" i="1"/>
  <c r="L152" i="1"/>
  <c r="K152" i="1"/>
  <c r="H152" i="1"/>
  <c r="J152" i="1"/>
  <c r="G152" i="1"/>
  <c r="F152" i="1"/>
  <c r="E152" i="1"/>
  <c r="I138" i="1"/>
  <c r="L138" i="1"/>
  <c r="K138" i="1"/>
  <c r="H138" i="1"/>
  <c r="J138" i="1"/>
  <c r="G138" i="1"/>
  <c r="F138" i="1"/>
  <c r="E138" i="1"/>
  <c r="I130" i="1"/>
  <c r="L130" i="1"/>
  <c r="K130" i="1"/>
  <c r="H130" i="1"/>
  <c r="H153" i="1" s="1"/>
  <c r="J130" i="1"/>
  <c r="J153" i="1" s="1"/>
  <c r="G130" i="1"/>
  <c r="G153" i="1" s="1"/>
  <c r="F130" i="1"/>
  <c r="F153" i="1" s="1"/>
  <c r="E130" i="1"/>
  <c r="I153" i="1"/>
  <c r="L153" i="1"/>
  <c r="K153" i="1"/>
  <c r="E153" i="1"/>
  <c r="I124" i="1"/>
  <c r="L124" i="1"/>
  <c r="K124" i="1"/>
  <c r="H124" i="1"/>
  <c r="J124" i="1"/>
  <c r="G124" i="1"/>
  <c r="F124" i="1"/>
  <c r="E124" i="1"/>
  <c r="I122" i="1"/>
  <c r="L122" i="1"/>
  <c r="K122" i="1"/>
  <c r="H122" i="1"/>
  <c r="J122" i="1"/>
  <c r="G122" i="1"/>
  <c r="F122" i="1"/>
  <c r="E122" i="1"/>
  <c r="I118" i="1"/>
  <c r="L118" i="1"/>
  <c r="K118" i="1"/>
  <c r="K125" i="1" s="1"/>
  <c r="H118" i="1"/>
  <c r="J118" i="1"/>
  <c r="J125" i="1" s="1"/>
  <c r="G118" i="1"/>
  <c r="F118" i="1"/>
  <c r="E118" i="1"/>
  <c r="I125" i="1"/>
  <c r="G125" i="1"/>
  <c r="F125" i="1"/>
  <c r="I113" i="1"/>
  <c r="L113" i="1"/>
  <c r="K113" i="1"/>
  <c r="H113" i="1"/>
  <c r="J113" i="1"/>
  <c r="G113" i="1"/>
  <c r="F113" i="1"/>
  <c r="E113" i="1"/>
  <c r="I106" i="1"/>
  <c r="L106" i="1"/>
  <c r="K106" i="1"/>
  <c r="H106" i="1"/>
  <c r="J106" i="1"/>
  <c r="G106" i="1"/>
  <c r="F106" i="1"/>
  <c r="E106" i="1"/>
  <c r="I101" i="1"/>
  <c r="L101" i="1"/>
  <c r="K101" i="1"/>
  <c r="H101" i="1"/>
  <c r="J101" i="1"/>
  <c r="G101" i="1"/>
  <c r="F101" i="1"/>
  <c r="E101" i="1"/>
  <c r="I94" i="1"/>
  <c r="L94" i="1"/>
  <c r="K94" i="1"/>
  <c r="H94" i="1"/>
  <c r="J94" i="1"/>
  <c r="G94" i="1"/>
  <c r="F94" i="1"/>
  <c r="E94" i="1"/>
  <c r="I90" i="1"/>
  <c r="L90" i="1"/>
  <c r="K90" i="1"/>
  <c r="H90" i="1"/>
  <c r="J90" i="1"/>
  <c r="G90" i="1"/>
  <c r="F90" i="1"/>
  <c r="E90" i="1"/>
  <c r="I87" i="1"/>
  <c r="L87" i="1"/>
  <c r="K87" i="1"/>
  <c r="H87" i="1"/>
  <c r="J87" i="1"/>
  <c r="G87" i="1"/>
  <c r="F87" i="1"/>
  <c r="E87" i="1"/>
  <c r="I84" i="1"/>
  <c r="I95" i="1" s="1"/>
  <c r="I114" i="1" s="1"/>
  <c r="L84" i="1"/>
  <c r="L95" i="1" s="1"/>
  <c r="L114" i="1" s="1"/>
  <c r="K84" i="1"/>
  <c r="K95" i="1" s="1"/>
  <c r="K114" i="1" s="1"/>
  <c r="H84" i="1"/>
  <c r="H95" i="1" s="1"/>
  <c r="H114" i="1" s="1"/>
  <c r="J84" i="1"/>
  <c r="J95" i="1" s="1"/>
  <c r="J114" i="1" s="1"/>
  <c r="G84" i="1"/>
  <c r="G95" i="1" s="1"/>
  <c r="G114" i="1" s="1"/>
  <c r="F84" i="1"/>
  <c r="F95" i="1" s="1"/>
  <c r="F114" i="1" s="1"/>
  <c r="E84" i="1"/>
  <c r="L69" i="1"/>
  <c r="I68" i="1"/>
  <c r="L68" i="1"/>
  <c r="K68" i="1"/>
  <c r="H68" i="1"/>
  <c r="J68" i="1"/>
  <c r="G68" i="1"/>
  <c r="F68" i="1"/>
  <c r="E68" i="1"/>
  <c r="I66" i="1"/>
  <c r="L66" i="1"/>
  <c r="K66" i="1"/>
  <c r="H66" i="1"/>
  <c r="J66" i="1"/>
  <c r="G66" i="1"/>
  <c r="F66" i="1"/>
  <c r="E66" i="1"/>
  <c r="I57" i="1"/>
  <c r="L57" i="1"/>
  <c r="K57" i="1"/>
  <c r="H57" i="1"/>
  <c r="J57" i="1"/>
  <c r="G57" i="1"/>
  <c r="F57" i="1"/>
  <c r="E57" i="1"/>
  <c r="I53" i="1"/>
  <c r="L53" i="1"/>
  <c r="K53" i="1"/>
  <c r="H53" i="1"/>
  <c r="J53" i="1"/>
  <c r="G53" i="1"/>
  <c r="F53" i="1"/>
  <c r="E53" i="1"/>
  <c r="I49" i="1"/>
  <c r="L49" i="1"/>
  <c r="K49" i="1"/>
  <c r="H49" i="1"/>
  <c r="J49" i="1"/>
  <c r="G49" i="1"/>
  <c r="F49" i="1"/>
  <c r="E49" i="1"/>
  <c r="I45" i="1"/>
  <c r="L45" i="1"/>
  <c r="K45" i="1"/>
  <c r="H45" i="1"/>
  <c r="J45" i="1"/>
  <c r="G45" i="1"/>
  <c r="F45" i="1"/>
  <c r="E45" i="1"/>
  <c r="I29" i="1"/>
  <c r="I69" i="1" s="1"/>
  <c r="L29" i="1"/>
  <c r="K29" i="1"/>
  <c r="K69" i="1" s="1"/>
  <c r="H29" i="1"/>
  <c r="H69" i="1" s="1"/>
  <c r="J29" i="1"/>
  <c r="J69" i="1" s="1"/>
  <c r="G29" i="1"/>
  <c r="G69" i="1" s="1"/>
  <c r="F29" i="1"/>
  <c r="F69" i="1" s="1"/>
  <c r="E29" i="1"/>
  <c r="E69" i="1" s="1"/>
  <c r="I25" i="1"/>
  <c r="L25" i="1"/>
  <c r="K25" i="1"/>
  <c r="H25" i="1"/>
  <c r="J25" i="1"/>
  <c r="G25" i="1"/>
  <c r="F25" i="1"/>
  <c r="E25" i="1"/>
  <c r="I23" i="1"/>
  <c r="I26" i="1" s="1"/>
  <c r="L23" i="1"/>
  <c r="L26" i="1" s="1"/>
  <c r="K23" i="1"/>
  <c r="K26" i="1" s="1"/>
  <c r="H23" i="1"/>
  <c r="H26" i="1" s="1"/>
  <c r="J23" i="1"/>
  <c r="J26" i="1" s="1"/>
  <c r="G23" i="1"/>
  <c r="G26" i="1" s="1"/>
  <c r="F23" i="1"/>
  <c r="F26" i="1" s="1"/>
  <c r="E23" i="1"/>
  <c r="E26" i="1" s="1"/>
  <c r="I15" i="1"/>
  <c r="L15" i="1"/>
  <c r="K15" i="1"/>
  <c r="H15" i="1"/>
  <c r="J15" i="1"/>
  <c r="G15" i="1"/>
  <c r="F15" i="1"/>
  <c r="E15" i="1"/>
  <c r="I13" i="1"/>
  <c r="L13" i="1"/>
  <c r="K13" i="1"/>
  <c r="H13" i="1"/>
  <c r="J13" i="1"/>
  <c r="G13" i="1"/>
  <c r="F13" i="1"/>
  <c r="E13" i="1"/>
  <c r="I6" i="1"/>
  <c r="I16" i="1" s="1"/>
  <c r="L6" i="1"/>
  <c r="L16" i="1" s="1"/>
  <c r="K6" i="1"/>
  <c r="H6" i="1"/>
  <c r="H16" i="1" s="1"/>
  <c r="J6" i="1"/>
  <c r="G6" i="1"/>
  <c r="G16" i="1" s="1"/>
  <c r="F6" i="1"/>
  <c r="E6" i="1"/>
  <c r="E16" i="1" s="1"/>
  <c r="J16" i="1" l="1"/>
  <c r="G276" i="1"/>
  <c r="I332" i="1"/>
  <c r="F16" i="1"/>
  <c r="K16" i="1"/>
  <c r="E95" i="1"/>
  <c r="K276" i="1"/>
  <c r="E331" i="1"/>
  <c r="E125" i="1"/>
  <c r="H125" i="1"/>
  <c r="H206" i="1"/>
  <c r="F206" i="1"/>
  <c r="K206" i="1"/>
  <c r="F276" i="1"/>
  <c r="L125" i="1"/>
  <c r="L206" i="1"/>
  <c r="H276" i="1"/>
  <c r="J332" i="1"/>
  <c r="G332" i="1"/>
  <c r="F332" i="1" l="1"/>
  <c r="H332" i="1"/>
  <c r="L332" i="1"/>
  <c r="K332" i="1"/>
  <c r="E114" i="1"/>
  <c r="E332" i="1" l="1"/>
</calcChain>
</file>

<file path=xl/comments1.xml><?xml version="1.0" encoding="utf-8"?>
<comments xmlns="http://schemas.openxmlformats.org/spreadsheetml/2006/main">
  <authors>
    <author>Hayward, Dylan</author>
  </authors>
  <commentList>
    <comment ref="G74" authorId="0" shapeId="0">
      <text>
        <r>
          <rPr>
            <b/>
            <sz val="9"/>
            <color indexed="81"/>
            <rFont val="Tahoma"/>
            <family val="2"/>
          </rPr>
          <t>Hayward, Dylan:</t>
        </r>
        <r>
          <rPr>
            <sz val="9"/>
            <color indexed="81"/>
            <rFont val="Tahoma"/>
            <family val="2"/>
          </rPr>
          <t xml:space="preserve">
Amended to 3 RFT. Actually only 3 RFTs in 2020. The 4th will need to be funded in 2021 (existing TFT funded by engineering until end of 2020 and will need to be regularized in HR subsequently in 2021 budget build.</t>
        </r>
      </text>
    </comment>
  </commentList>
</comments>
</file>

<file path=xl/connections.xml><?xml version="1.0" encoding="utf-8"?>
<connections xmlns="http://schemas.openxmlformats.org/spreadsheetml/2006/main">
  <connection id="1" keepAlive="1" name="Query - Appendix_Query" description="Connection to the 'Appendix_Query' query in the workbook." type="5" refreshedVersion="5" background="1" saveData="1">
    <dbPr connection="provider=Microsoft.Mashup.OleDb.1;data source=$EmbeddedMashup(88b098c0-c48a-4234-800d-0f95352fd0ca)$;location=Appendix_Query;extended properties=&quot;UEsDBBQAAgAIAJ1GUU/BQlBpqgAAAPoAAAASABwAQ29uZmlnL1BhY2thZ2UueG1sIKIYACigFAAAAAAAAAAAAAAAAAAAAAAAAAAAAIWPTQ6CMBSEr0K657WUgD95lIVbSUyIxi0pFRqhGCiWu7nwSF5BE8W4czfz5VvMPG53TKe28a6qH3RnEhIAI54ysiu1qRIy2pO/JKnAXSHPRaW8l2yG9TSUCamtvawpdc6BC6HrK8oZC+gx2+ayVm1BvrL+L/vaDLYwUhGBh/cYwSHmEHHOYcECpDPGTJs5BxBByFcxMKQ/GDdjY8deCWX8fY50rkg/P8QTUEsDBBQAAgAIAJ1GUU8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CdRlFP+w0+jf0BAAC0BgAAEwAcAEZvcm11bGFzL1NlY3Rpb24xLm0gohgAKKAUAAAAAAAAAAAAAAAAAAAAAAAAAAAAjVRNa+MwFLwH8h+E9uKAyDZht/tRegh2A4FuSxvTPZRSXOc1EbUlI8nZlJD/XinOOpatuM4lMPOk997MyBJiRTlD8+J/dNHv9XtyFQlYoEmWAVvQzfNdDuIdXaIEVL+H9G/OcxGDRq42MSRDPxcCmPrLxdsL52/eYPt4E6VwiWfslS9FlK1oLItb8NPu0edM6fInUlz2BfuriC11w/A9A6xvDaOXBIahiJh85SL1eZKnzJDSKzqT7Rb/ASVo/DwLMEEzps6/DU3FjqAtDmgKTOp1nGxlKE0qDSMFG7XnppwrxhX8RpUq5E3zJEGhLho0TgSQRULpfqpBzUGsaQwN3OcPqJi+QRVwIUSdG5+Nvk9c6LkT/eFEfzrRX1MHOj4LG+g1Z0sthEhRAJKakITa+UWLjsdlW2W0DxyUO3liNyizcw9cLMBMUsREHgN0oA64V8sZsSNUD00tJrbPFWttN2sGlp6VNpXOlGaU+peSt6jcRdhOWnZIekXkORdKT3HP/1XkNaDnMsC8TkuuW1MwnMjYfE7YsvY4XGxA19R4cYKuGlfnrWykfO1OhiGOwajuR7p8BawmWRLF+vRDlORQ7bHH96jXnIUwfRvBNzoCh0phHSH/n+DJVqOWXtZIusvXCXb3Mut83mrcsdWoXCto3euTR7Eb9HuUnRrl4gNQSwECLQAUAAIACACdRlFPwUJQaaoAAAD6AAAAEgAAAAAAAAAAAAAAAAAAAAAAQ29uZmlnL1BhY2thZ2UueG1sUEsBAi0AFAACAAgAnUZRTw/K6aukAAAA6QAAABMAAAAAAAAAAAAAAAAA9gAAAFtDb250ZW50X1R5cGVzXS54bWxQSwECLQAUAAIACACdRlFP+w0+jf0BAAC0BgAAEwAAAAAAAAAAAAAAAADnAQAARm9ybXVsYXMvU2VjdGlvbjEubVBLBQYAAAAAAwADAMIAAAAxBAAAAAA=&quot;" command="SELECT * FROM [Appendix_Query]"/>
  </connection>
  <connection id="2" keepAlive="1" name="Query - Footnote_Appendix (2)" description="Connection to the 'Footnote_Appendix (2)' query in the workbook." type="5" refreshedVersion="5" background="1" saveData="1">
    <dbPr connection="provider=Microsoft.Mashup.OleDb.1;data source=$EmbeddedMashup(88b098c0-c48a-4234-800d-0f95352fd0ca)$;location=&quot;Footnote_Appendix (2)&quot;;extended properties=&quot;UEsDBBQAAgAIAJ1GUU/BQlBpqgAAAPoAAAASABwAQ29uZmlnL1BhY2thZ2UueG1sIKIYACigFAAAAAAAAAAAAAAAAAAAAAAAAAAAAIWPTQ6CMBSEr0K657WUgD95lIVbSUyIxi0pFRqhGCiWu7nwSF5BE8W4czfz5VvMPG53TKe28a6qH3RnEhIAI54ysiu1qRIy2pO/JKnAXSHPRaW8l2yG9TSUCamtvawpdc6BC6HrK8oZC+gx2+ayVm1BvrL+L/vaDLYwUhGBh/cYwSHmEHHOYcECpDPGTJs5BxBByFcxMKQ/GDdjY8deCWX8fY50rkg/P8QTUEsDBBQAAgAIAJ1GUU8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CdRlFPNEm7Yf0BAACgBQAAEwAcAEZvcm11bGFzL1NlY3Rpb24xLm0gohgAKKAUAAAAAAAAAAAAAAAAAAAAAAAAAAAAfVTRattAEHw3+B+O84sEwpBQ+tA0BUdJwA9twHZTijHhLG0sEelWnFaug/G/906XRDpJjhEYdlY7szOLSogoRcmW9v/iajwaj8pEKIjZhN8jkkSCp1lRgIzTA/Mufc6uWQY0HjH9W2KlItCVu0ME2TSslAJJf1C9bBFfPP+4/iVyuG4mLaDAMiVUr3xzWocoSfdvAjttwsNEyJ3mXr0WYIhWYpvBdKWELJ9R5SFmVS4NWHqWOjge+U8glUZP81sesLmkr1+mpuMUsCO/TXOQpd5sEL2p4h0Qu9FS2V8QauB9KIQiPYM0RrrKCA5UQyE+atvUPo2gh1lFzOzewz4kDcPvTrEFiBLlWfwb+0yA22XlfNI0l8+4U6JIOl0n/yOZJSrSwSzwX9kEY4peJzWTiGPbg4pBTWdlZE5I7gbMG+poh9rFW7IWkONeU9vLaEmzwFvZc/UHg9G7qjsS+7ENJHXWUWcb5zpaq/yWRbpHI/KBElD9ld4aarRZrOtA7+y1nXxGmnJbUS38UWQV8Ib4Ps0IVD9cyPRXwdS88+ICBiJKmLeuh27Y9x+Mc7+ZPYtj/c5cxnBoJutiXbFDvK4CLdG+ELAL/bTDltqzwbAN0HjSZjX3+D6OT3h9XNaBVmDcvSk0BzdMVENt911JQe+b43o/cVn98SiV53mv/gNQSwECLQAUAAIACACdRlFPwUJQaaoAAAD6AAAAEgAAAAAAAAAAAAAAAAAAAAAAQ29uZmlnL1BhY2thZ2UueG1sUEsBAi0AFAACAAgAnUZRTw/K6aukAAAA6QAAABMAAAAAAAAAAAAAAAAA9gAAAFtDb250ZW50X1R5cGVzXS54bWxQSwECLQAUAAIACACdRlFPNEm7Yf0BAACgBQAAEwAAAAAAAAAAAAAAAADnAQAARm9ybXVsYXMvU2VjdGlvbjEubVBLBQYAAAAAAwADAMIAAAAxBAAAAAA=&quot;" command="SELECT * FROM [Footnote_Appendix (2)]"/>
  </connection>
</connections>
</file>

<file path=xl/sharedStrings.xml><?xml version="1.0" encoding="utf-8"?>
<sst xmlns="http://schemas.openxmlformats.org/spreadsheetml/2006/main" count="9637" uniqueCount="4081">
  <si>
    <t>Category</t>
  </si>
  <si>
    <t>Project/Program Name</t>
  </si>
  <si>
    <t>Project/Program Description</t>
  </si>
  <si>
    <t>Borrowing Authority</t>
  </si>
  <si>
    <t>Operating Revenue that funds Capital</t>
  </si>
  <si>
    <t>Developer Contributions</t>
  </si>
  <si>
    <t>Special Purpose Reserves</t>
  </si>
  <si>
    <t>User Fees and Levies</t>
  </si>
  <si>
    <t>External</t>
  </si>
  <si>
    <t>Reallocation of Existing Project Budget</t>
  </si>
  <si>
    <t>Supportive Housing</t>
  </si>
  <si>
    <t>Temporary Modular Housing program</t>
  </si>
  <si>
    <t>Subtotal</t>
  </si>
  <si>
    <t>Non-Market Rental</t>
  </si>
  <si>
    <t>2019-2022 Community Housing Incentive Program</t>
  </si>
  <si>
    <t>2019-2022 Housing Land Acquisition</t>
  </si>
  <si>
    <t>2020 Capital Maintenance - Non-Market Housing Facilities</t>
  </si>
  <si>
    <t>2020 Furniture, Fixtures and Equipment for Non-Market Housing</t>
  </si>
  <si>
    <t>Co-op Lease Grant Program</t>
  </si>
  <si>
    <t>Replacement of City-Operated Housing Residences</t>
  </si>
  <si>
    <t>Implementation and Research</t>
  </si>
  <si>
    <t>Affordable Housing Staff Research</t>
  </si>
  <si>
    <t>Total Affordable Housing</t>
  </si>
  <si>
    <t>Infant, Toddler and Preschool (0-4 Yrs)</t>
  </si>
  <si>
    <t>2020 Renovations - Childcare Facilities (0-4 Yrs)</t>
  </si>
  <si>
    <t>Childcare at Marpole Library - Design</t>
  </si>
  <si>
    <t>New Childcare at Marpole-Oakridge - Design</t>
  </si>
  <si>
    <t>Renewal of Marpole Oakridge Childcare - Planning</t>
  </si>
  <si>
    <t>West Fraser Lands Childcare</t>
  </si>
  <si>
    <t>Implementation &amp; Research</t>
  </si>
  <si>
    <t>2019-2022 Planning &amp; Overhead - Childcare Facilities</t>
  </si>
  <si>
    <t>Total Childcare</t>
  </si>
  <si>
    <t>Park Land</t>
  </si>
  <si>
    <t>2019-2022 Park Land Acquisition</t>
  </si>
  <si>
    <t>Park Amenities</t>
  </si>
  <si>
    <t>2019-2022 Dog Parks - New/Upgrades</t>
  </si>
  <si>
    <t>2019-2022 Neighbourhood Areas - Emerging Park Board Priorities</t>
  </si>
  <si>
    <t>2019-2022 Park Capital Project Management</t>
  </si>
  <si>
    <t>2019-2022 Park Universal Access Improvements</t>
  </si>
  <si>
    <t>2019-2022 Parks and Recreation Studies</t>
  </si>
  <si>
    <t>2019-2022 Skate and Bike Parks - New/Upgrades</t>
  </si>
  <si>
    <t>Barclay Square Park Renewal - Design</t>
  </si>
  <si>
    <t>Burrard Slopes - New Park Planning</t>
  </si>
  <si>
    <t>Master Plan for John Hendry Park</t>
  </si>
  <si>
    <t>Neighbourhood Areas - General Brock Park</t>
  </si>
  <si>
    <t>Oak Park Master Plan</t>
  </si>
  <si>
    <t>Queen Elizabeth Master Plan - Cambie Corridor Park Development</t>
  </si>
  <si>
    <t>Renewal - Quilchena Park/Riverside Park</t>
  </si>
  <si>
    <t>Renewal of Jonathan Rogers Park</t>
  </si>
  <si>
    <t>West End Park Redevelopment</t>
  </si>
  <si>
    <t>Programmed Activity Areas</t>
  </si>
  <si>
    <t>2019-2022 Running Tracks Renewals</t>
  </si>
  <si>
    <t>Competitive Track and Field Training Facility</t>
  </si>
  <si>
    <t>Renewal/Upgrades of Baseball and Softball Diamonds</t>
  </si>
  <si>
    <t>Seawall and Waterfront</t>
  </si>
  <si>
    <t>2019-2020 Shoreline Maintenance</t>
  </si>
  <si>
    <t>2019-2022 Marine Structures (Piers, Docks, Boardwalk)</t>
  </si>
  <si>
    <t>2020 Seawall Maintenance Program</t>
  </si>
  <si>
    <t>Urban Forest and Natural Features</t>
  </si>
  <si>
    <t>2019-2022 Park and Street Trees</t>
  </si>
  <si>
    <t>2019-2022 Stanley Park Cliff Scaling</t>
  </si>
  <si>
    <t>Biodiversity Projects</t>
  </si>
  <si>
    <t>General Features &amp; Infrastructure</t>
  </si>
  <si>
    <t>2019-2022 Community Gardens</t>
  </si>
  <si>
    <t>2019-2022 Irrigation Systems &amp; Water Conservation</t>
  </si>
  <si>
    <t>2019-2022 Park Bridges</t>
  </si>
  <si>
    <t>2019-2022 Park Drainage Systems</t>
  </si>
  <si>
    <t>2019-2022 Park Pathways</t>
  </si>
  <si>
    <t>2019-2022 Paving Park Roads/Parking Lots</t>
  </si>
  <si>
    <t>2020 Green Infrastructure</t>
  </si>
  <si>
    <t>Mountainview Cemetery Road Repair</t>
  </si>
  <si>
    <t>Park Buildings</t>
  </si>
  <si>
    <t>2020 Capital Maintenance - Park Buildings</t>
  </si>
  <si>
    <t>Total Parks and Open Spaces</t>
  </si>
  <si>
    <t>Cultural Facilities</t>
  </si>
  <si>
    <t>2020 Capital Maintenance - Cultural Facilities</t>
  </si>
  <si>
    <t>2020 Cultural Infrastructure Grant Program</t>
  </si>
  <si>
    <t>2020 Renovations - Cultural Facilities</t>
  </si>
  <si>
    <t>Orpheum Theatre - Digital Bar Signs</t>
  </si>
  <si>
    <t>Queen Elizabeth Theatre - Office Renovations</t>
  </si>
  <si>
    <t>Queen Elizabeth Theatre Audio &amp; Lighting Package</t>
  </si>
  <si>
    <t>Queen Elizabeth Theatre Furniture</t>
  </si>
  <si>
    <t>Queen Elizabeth Theatre/Vancouver Playhouse - Video Package</t>
  </si>
  <si>
    <t>Vancouver Civic Theatres - Electronic Booking System</t>
  </si>
  <si>
    <t>Vancouver Civic Theatres - Marquee Signs</t>
  </si>
  <si>
    <t>Vancouver Civic Theatres - Theatre Lighting Upgrades</t>
  </si>
  <si>
    <t>Vancouver Playhouse - Future Study and Renovation Planning</t>
  </si>
  <si>
    <t>Vancouver Playhouse Capital Maintenance</t>
  </si>
  <si>
    <t>Entertainment &amp; Exhibition Facilities</t>
  </si>
  <si>
    <t>2020 Capital Maintenance - Entertainment and Exhibition Facilities</t>
  </si>
  <si>
    <t>HP-PNE Master Plan: Infrastructure  
 Implementation</t>
  </si>
  <si>
    <t>Public Art</t>
  </si>
  <si>
    <t>2019-2022 Maintenance of Existing Public Art</t>
  </si>
  <si>
    <t>2019-2022 New Public Art on Public Property</t>
  </si>
  <si>
    <t>Heritage</t>
  </si>
  <si>
    <t>2020 Chinese Society Legacy Grant Program</t>
  </si>
  <si>
    <t>Heritage Façade Rehabilitation Program (HFRP)</t>
  </si>
  <si>
    <t>Heritage Incentive Program - Vancouver Heritage Foundation (VHF)</t>
  </si>
  <si>
    <t>Total Arts &amp; Culture</t>
  </si>
  <si>
    <t>Libraries and Archives</t>
  </si>
  <si>
    <t>2020 Capital Maintenance - Libraries</t>
  </si>
  <si>
    <t>2020 Renovations - Libraries</t>
  </si>
  <si>
    <t>Archives Relocation to Central Library</t>
  </si>
  <si>
    <t>Planning/Design for renewal and expansion of Marpole Library</t>
  </si>
  <si>
    <t>Recreation facilities</t>
  </si>
  <si>
    <t>2020 Capital Maintenance - Recreation Facilities</t>
  </si>
  <si>
    <t>2020 Renovations - Recreation Facilities</t>
  </si>
  <si>
    <t>Renewal/Expansion of Marpole-Oakridge Community Centre - Design</t>
  </si>
  <si>
    <t>Social facilities</t>
  </si>
  <si>
    <t>2019-2022 Planning &amp; Overhead - Social Facilities</t>
  </si>
  <si>
    <t>2020 Capital Maintenance - Social Facilities</t>
  </si>
  <si>
    <t>2020 Downtown Eastside Capital Grant program</t>
  </si>
  <si>
    <t>2020 Renovations - Social Facilities</t>
  </si>
  <si>
    <t>2020 Social Policy Capital Grants</t>
  </si>
  <si>
    <t>Indigenous Social Enterprise</t>
  </si>
  <si>
    <t>Total Community Facilities</t>
  </si>
  <si>
    <t>Fire &amp; Rescue</t>
  </si>
  <si>
    <t>2020 Renovations - Fire Halls</t>
  </si>
  <si>
    <t>Fire Hall No. 12 Seismic Upgrades - Planning</t>
  </si>
  <si>
    <t>Renewal of Vancouver Fire &amp; Rescue Services Vehicles &amp; Equipment</t>
  </si>
  <si>
    <t>Police</t>
  </si>
  <si>
    <t>2020 Capital Maintenance - Vancouver Police Department Facilities</t>
  </si>
  <si>
    <t>2020 Renovations - Vancouver Police Department (VPD) Facilities</t>
  </si>
  <si>
    <t>Renewal of Vancouver Police Department Vehicles &amp; Equipment</t>
  </si>
  <si>
    <t>Animal Control</t>
  </si>
  <si>
    <t>2020 Capital Maintenance - Animal Control Facilities</t>
  </si>
  <si>
    <t>Total Public Safety</t>
  </si>
  <si>
    <t>Administrative Facilities</t>
  </si>
  <si>
    <t>2019-2022 Renovations of Administrative Facilities</t>
  </si>
  <si>
    <t>2020 Capital Maintenance - Administration Facilities</t>
  </si>
  <si>
    <t>Renewal of City Hall Campus - Planning &amp; Design</t>
  </si>
  <si>
    <t>2020 Capital Maintenance - Service Yards</t>
  </si>
  <si>
    <t>2020 Renovations - Service Yards</t>
  </si>
  <si>
    <t>Renewal of Engineering Vehicles &amp; Equipment</t>
  </si>
  <si>
    <t>Renewal of Manitoba Service Yard - Planning</t>
  </si>
  <si>
    <t>Renewal of Other Vehicles &amp; Equipment</t>
  </si>
  <si>
    <t>Renewal of Parks Vehicles &amp; Equipment</t>
  </si>
  <si>
    <t>Sunset Service Yard Renewal - Planning</t>
  </si>
  <si>
    <t>All City Facilities</t>
  </si>
  <si>
    <t>2020 Accessibility Program</t>
  </si>
  <si>
    <t>2020 Civic Facility Security Program</t>
  </si>
  <si>
    <t>2020 Civic Facility Seismic Program</t>
  </si>
  <si>
    <t>2020 Environmental Program</t>
  </si>
  <si>
    <t>2020 Ergonomic Furniture Program</t>
  </si>
  <si>
    <t>2020 Planning and Research - Administration Facilities</t>
  </si>
  <si>
    <t>2020 Planning and Research - Childcare Facilities</t>
  </si>
  <si>
    <t>2020 Planning and Research - Cultural Facilities</t>
  </si>
  <si>
    <t>2020 Planning and Research - Non-Market Housing Facilities</t>
  </si>
  <si>
    <t>2020 Planning and Research - Service Yards</t>
  </si>
  <si>
    <t>2020 Planning and Research - Social Facilities</t>
  </si>
  <si>
    <t>2020 Real Estate and Facilities Management (REFM) Capital Planning</t>
  </si>
  <si>
    <t>Programming/Site Fit Test for VPD Headquarters</t>
  </si>
  <si>
    <t>Total Civic Facilities and Equipment</t>
  </si>
  <si>
    <t>Managing Transportation Network</t>
  </si>
  <si>
    <t>2019-2022 Dock Replacement</t>
  </si>
  <si>
    <t>2020 Design Investigation for Transportation</t>
  </si>
  <si>
    <t>2020 H-Frame Replacement</t>
  </si>
  <si>
    <t>2020 Local Roads Rehabilitation</t>
  </si>
  <si>
    <t>2020 Major Bridge Maintenance</t>
  </si>
  <si>
    <t>2020 Major Bridges - Coating</t>
  </si>
  <si>
    <t>2020 Neighbourhood Safety Improvements</t>
  </si>
  <si>
    <t>2020 New Pedestrian &amp; Bicycle Signals</t>
  </si>
  <si>
    <t>2020 Pedestrian &amp; Bike Signal Rehabilitation</t>
  </si>
  <si>
    <t>2020 Pedestrian Curb Ramp Program</t>
  </si>
  <si>
    <t>2020 Rehabilitation of Electrical Service Panels &amp; Kiosks</t>
  </si>
  <si>
    <t>2020 Rehabilitation of Major Roads - City</t>
  </si>
  <si>
    <t>2020 Rehabilitation of Major Roads - MRN (Major Road Network)</t>
  </si>
  <si>
    <t>2020 Rehabilitation of Street Lighting &amp; Poles</t>
  </si>
  <si>
    <t>2020 Rehabilitation of Street Pole Bases</t>
  </si>
  <si>
    <t>2020 School Safety &amp; Active Routes Improvements</t>
  </si>
  <si>
    <t>2020 Sidewalk Rehabilitation</t>
  </si>
  <si>
    <t>2020 Signal Communication Rehabilitation</t>
  </si>
  <si>
    <t>2020 Street Light Fixture Arm Rehabilitation</t>
  </si>
  <si>
    <t>2020 Street Light Fixtures – Decorative/Pedestrian</t>
  </si>
  <si>
    <t>2020 Street Lighting - Infill</t>
  </si>
  <si>
    <t>2020 Traffic Signal Controller Replacement</t>
  </si>
  <si>
    <t>2020 Traffic Signal LED Replacement</t>
  </si>
  <si>
    <t>2020 Traffic Signal Rehabilitation</t>
  </si>
  <si>
    <t>2020 Transportation Monitoring and ITS (Intelligence Transportation Systems) - Planning</t>
  </si>
  <si>
    <t>2020 Transportation Monitoring and ITS (Intelligence Transportation Systems) Replacement</t>
  </si>
  <si>
    <t>2020 Transportation Planning Studies</t>
  </si>
  <si>
    <t>2020 Trolley Pole Replacement</t>
  </si>
  <si>
    <t>2020 Underground Street Lighting Conduits</t>
  </si>
  <si>
    <t>2020 Zero Fatalities &amp; Serious Injuries Program</t>
  </si>
  <si>
    <t>Arterial Improvement, Congestion &amp; Transit Reliability</t>
  </si>
  <si>
    <t>At-Grade Rail Crossing Upgrades</t>
  </si>
  <si>
    <t>Bridgeway Slope Stabilization</t>
  </si>
  <si>
    <t>Curbside Electrical Power Supply</t>
  </si>
  <si>
    <t>Expand Sustainable Capacity</t>
  </si>
  <si>
    <t xml:space="preserve"> Georgia Gateway West Complete Street Improvements</t>
  </si>
  <si>
    <t>2020 Active Transportation Design Staffing</t>
  </si>
  <si>
    <t>2020 Active Transportation Planning Staffing</t>
  </si>
  <si>
    <t>2020 New Sidewalks</t>
  </si>
  <si>
    <t>2020 Transit-Related Improvements</t>
  </si>
  <si>
    <t>Active Transportation Corridors &amp; Spot Improvements</t>
  </si>
  <si>
    <t>Broadway Subway Project Office</t>
  </si>
  <si>
    <t>Cambie Corridor Complete Street Improvements - King Edward to 37th</t>
  </si>
  <si>
    <t>Gastown Complete Street Improvements</t>
  </si>
  <si>
    <t>West End Active Transportation Improvements</t>
  </si>
  <si>
    <t>Public Space &amp; Street Use</t>
  </si>
  <si>
    <t>2020 Street Activities (New)</t>
  </si>
  <si>
    <t>2020 Street Activities (Renewal)</t>
  </si>
  <si>
    <t>Vancouver Art Gallery Plaza Extension</t>
  </si>
  <si>
    <t>Potable Water</t>
  </si>
  <si>
    <t>2019-2022 Access to Water</t>
  </si>
  <si>
    <t>2019-2022 Aging Hydrant Replacement</t>
  </si>
  <si>
    <t>2019-2022 Aging Water Meter Replacement</t>
  </si>
  <si>
    <t>2019-2022 Aging Water Service Replacement</t>
  </si>
  <si>
    <t>2019-2022 Dedicated Fire Protection System</t>
  </si>
  <si>
    <t>2019-2022 Engineering and Site Investigation</t>
  </si>
  <si>
    <t>2019-2022 Growth Related Utility Upgrades - Water</t>
  </si>
  <si>
    <t>2019-2022 Telemetry System - New and Replacement</t>
  </si>
  <si>
    <t>2019-2022 Water Conservation Capital Project</t>
  </si>
  <si>
    <t>2019-2022 Water Pressure and Loss Management</t>
  </si>
  <si>
    <t>2019-2022 Water Quality Capital</t>
  </si>
  <si>
    <t>2019-2022 Water Transmission Main Replacement</t>
  </si>
  <si>
    <t>2020 Distribution Main Replacement</t>
  </si>
  <si>
    <t>2020 Integrated Water Management</t>
  </si>
  <si>
    <t>2020 New Water Meters</t>
  </si>
  <si>
    <t>2020 PRV Replacement and Refurbishment</t>
  </si>
  <si>
    <t>2020 System Extension &amp; Minor Improvements (One Water)</t>
  </si>
  <si>
    <t>2020 Water Commercial Connections</t>
  </si>
  <si>
    <t>Emergency Preparedness (One Water)</t>
  </si>
  <si>
    <t>Residential Water Metering Acceleration</t>
  </si>
  <si>
    <t>Sewerage &amp; Drainage</t>
  </si>
  <si>
    <t>2019-2022 Aging Sewer Connections</t>
  </si>
  <si>
    <t>2019-2022 Catch Basin and Lead Renewals</t>
  </si>
  <si>
    <t>2019-2022 Flood Management - Drainage Studies/Outfalls</t>
  </si>
  <si>
    <t>2019-2022 Forcemain Rehabilitation/Renewal</t>
  </si>
  <si>
    <t>2019-2022 Investigation for Design (One Water)</t>
  </si>
  <si>
    <t>2019-2022 Sewer Main and Manhole Rehabilitation</t>
  </si>
  <si>
    <t>2019-2022 Sewer Pump Station Upgrades/Replacements</t>
  </si>
  <si>
    <t>2019-2022 Sewer Separation on Private Property</t>
  </si>
  <si>
    <t>2019-2022 Sewer TV Inspection</t>
  </si>
  <si>
    <t>2020 East Fraser Lands Shoreline Protection - Design/Construction</t>
  </si>
  <si>
    <t>2020 Growth-Related Utility Upgrades - Sewer</t>
  </si>
  <si>
    <t>2020 Sewer &amp; Water Combined Connections</t>
  </si>
  <si>
    <t>2020 Sewer Commercial Connections</t>
  </si>
  <si>
    <t>2020 Sewer Main Reconstruction (Separation)</t>
  </si>
  <si>
    <t>2020 Sewer Residential &amp; At-cost Connections</t>
  </si>
  <si>
    <t>2020 Utility Modeling</t>
  </si>
  <si>
    <t>2020 Utility Planning - Sewer</t>
  </si>
  <si>
    <t>Tidal Gates</t>
  </si>
  <si>
    <t>Green Infrastructure</t>
  </si>
  <si>
    <t>2020 Green Infrastructure Asset Renewal</t>
  </si>
  <si>
    <t>2020 Green Infrastructure implementation - Public Realm</t>
  </si>
  <si>
    <t>2020 Green Infrastructure Monitoring Program</t>
  </si>
  <si>
    <t>2020 Growth-Related Utility Upgrades - Green Infrastructure</t>
  </si>
  <si>
    <t>2020 Water Quality Monitoring</t>
  </si>
  <si>
    <t>2020 Watershed Planning  &amp; Hydrogeology</t>
  </si>
  <si>
    <t>Clean Water Planning</t>
  </si>
  <si>
    <t>Total One Water</t>
  </si>
  <si>
    <t>SEFC NEU</t>
  </si>
  <si>
    <t>2019-2022 Neighbourhood Energy Utility (NEU) - New Satellite Energy Generation</t>
  </si>
  <si>
    <t>2019-2022 Neighbourhood Energy Utility (NEU) - New Service Connections &amp; Energy Transfer Stations</t>
  </si>
  <si>
    <t>Neighbourhood Energy Utility (NEU) Flood-Related Repairs/Upgrades</t>
  </si>
  <si>
    <t>Neighbourhood Energy Utility (NEU) System Planning</t>
  </si>
  <si>
    <t>Renewable Energy Supply Strategy</t>
  </si>
  <si>
    <t>EV Infrastructure</t>
  </si>
  <si>
    <t>Building Retrofits</t>
  </si>
  <si>
    <t>Deep Emission Building Retrofits Program</t>
  </si>
  <si>
    <t>Total Renewable Energy</t>
  </si>
  <si>
    <t>Disposal</t>
  </si>
  <si>
    <t>2019-2022 Vancouver Landfill Closure Maintenance</t>
  </si>
  <si>
    <t>2019-2022 Vancouver Landfill Hydrogeological Monitoring</t>
  </si>
  <si>
    <t>Renewal of Disposal Vehicles &amp; Equipment</t>
  </si>
  <si>
    <t>Vancouver Landfill - Compost Facility Upgrade</t>
  </si>
  <si>
    <t>Vancouver Landfill - Routine Gas Works (non-closure)</t>
  </si>
  <si>
    <t>Vancouver Landfill Building Renovations/Upgrades</t>
  </si>
  <si>
    <t>Vancouver Landfill Closure - New Phase Preparation and High Traffic Improvements</t>
  </si>
  <si>
    <t>Vancouver Landfill Vegetation Plan (Closure)</t>
  </si>
  <si>
    <t>Vancouver South Transfer Station Structural Repairs</t>
  </si>
  <si>
    <t>Sanitation</t>
  </si>
  <si>
    <t>Litter &amp; Streetscape Recycling Cart Enclosures</t>
  </si>
  <si>
    <t>Renewal of Sanitation Vehicles &amp; Equipment</t>
  </si>
  <si>
    <t>Sanitation Camera Solutions - Pilot Program for Contamination Documentation</t>
  </si>
  <si>
    <t>Sanitation Operations Management System (SOMS) and Business intelligence</t>
  </si>
  <si>
    <t>Zero Waste</t>
  </si>
  <si>
    <t>Single-Use Item By-Law Communications, Outreach and Education</t>
  </si>
  <si>
    <t>Zero Waste Efforts - Food Waste Prevention and Diversion</t>
  </si>
  <si>
    <t>Total Solid Waste</t>
  </si>
  <si>
    <t>Technology</t>
  </si>
  <si>
    <t>2019-2022 Application Renewal Program</t>
  </si>
  <si>
    <t>2019-2022 Digital Strategy - Service Channel</t>
  </si>
  <si>
    <t>2019-2022 Enterprise Data &amp; Analytics</t>
  </si>
  <si>
    <t>2019-2022 Enterprise Search Strategy</t>
  </si>
  <si>
    <t>2019-2022 GIS Strategic Roadmap Implementation</t>
  </si>
  <si>
    <t>2019-2022 Lagan Upgrade</t>
  </si>
  <si>
    <t>2019-2022 Parking Enforcement System Upgrades</t>
  </si>
  <si>
    <t>2019-2022 POSSE Upgrade</t>
  </si>
  <si>
    <t>2019-2022 Remote Agent Program</t>
  </si>
  <si>
    <t>2019-2022 SAP Upgrades/Enhancements</t>
  </si>
  <si>
    <t>2019-2022 Technology Services Capital Overhead</t>
  </si>
  <si>
    <t>2019-2022 Technology Services Capital Resource Pool</t>
  </si>
  <si>
    <t>2019-2022 Tempest Upgrades &amp; Database/Server Work</t>
  </si>
  <si>
    <t>2019-2022 Upgrades for Small IT Applications</t>
  </si>
  <si>
    <t>2019-2022 VanDocs Upgrades</t>
  </si>
  <si>
    <t>2020 AMANDA Upgrade</t>
  </si>
  <si>
    <t>2020 Asset Works (Fleet) Upgrades</t>
  </si>
  <si>
    <t>2020 Client Hardware Refresh Program</t>
  </si>
  <si>
    <t>2020 CTO (Chief Technology Officer) Strategic Initiatives</t>
  </si>
  <si>
    <t>2020 Digital Infrastructure &amp; Assets</t>
  </si>
  <si>
    <t>2020 Hansen Upgrades</t>
  </si>
  <si>
    <t>2020 IT Infrastructure Maintenance, Upgrades &amp; Expansion - City</t>
  </si>
  <si>
    <t>2020 IT Infrastructure Maintenance, Upgrades &amp; Expansion - Vancouver Police Department</t>
  </si>
  <si>
    <t>2020 IT Infrastructure Maintenance, Upgrades &amp; Expansion - Vancouver Public Library</t>
  </si>
  <si>
    <t>2020 Technology Services Business Projects</t>
  </si>
  <si>
    <t>Content Management System (CMS) Replacement</t>
  </si>
  <si>
    <t>Data Centre Modernization</t>
  </si>
  <si>
    <t>Enterprise Agreement Implementation</t>
  </si>
  <si>
    <t>Enterprise Service Management</t>
  </si>
  <si>
    <t>Hardware/Software - Vancouver Police Department</t>
  </si>
  <si>
    <t>Microsoft Enterprise Agreement</t>
  </si>
  <si>
    <t>Total Technology</t>
  </si>
  <si>
    <t>Overhead</t>
  </si>
  <si>
    <t>2019-2022 City-Wide Overhead - Capital Administration</t>
  </si>
  <si>
    <t>2019-2022 City-Wide Overhead - Communications</t>
  </si>
  <si>
    <t>2019-2022 City-Wide Overhead - Human Resources</t>
  </si>
  <si>
    <t>2019-2022 City-Wide Overhead - Legal</t>
  </si>
  <si>
    <t>2019-2022 Debenture Discount</t>
  </si>
  <si>
    <t>2019-2022 Finance Project Management Office (PMO)</t>
  </si>
  <si>
    <t>Total Overhead</t>
  </si>
  <si>
    <t>Proposed temporary modular housing project at Vanness Avenue (total capital costs, excluding City land contribution, funded by BC Housing and CMHC).</t>
  </si>
  <si>
    <t>Increase the City’s grant contribution towards non-profit and co-op housing projects offering deeper levels of affordability; e.g., more homes renting at income assistance and at BC Housing Income Limits, where the rent is geared to income.</t>
  </si>
  <si>
    <t>Funding for the acquisition of additional sites to deliver social/supporting housing.</t>
  </si>
  <si>
    <t>Ongoing maintenance of building components such as roof, mechanical, electrical, plumbing, etc. Projects will be prioritized based on condition assessment.</t>
  </si>
  <si>
    <t>Ongoing program for replacement of furniture, fixtures, and equipment at various non-market housing facilities</t>
  </si>
  <si>
    <t>Grant program to assist with affordability and minimize the displacement of tenants as result of lease negotiations.</t>
  </si>
  <si>
    <t>Grants to support tenants relocated from City-operated residences and to subsidize housing units to keep them affordable.</t>
  </si>
  <si>
    <t>Staff resources to support implementation and delivery of affordable housing capital projects</t>
  </si>
  <si>
    <t>Affordable Housing</t>
  </si>
  <si>
    <t>Childcare</t>
  </si>
  <si>
    <t>Renovations program to keep facilities functional and efficient for childcare facilities for preschool children (ages 0-4 years)</t>
  </si>
  <si>
    <t>Consulting services for the renewal and expansion of the childcare component of the Marpole branch library</t>
  </si>
  <si>
    <t xml:space="preserve">Consulting services for the renewal and expansion of the 45-space daycare and preschool childcare component of the community centre at Oak Park </t>
  </si>
  <si>
    <t>Consulting services for the renewal and expansion of the childcare component of the community centre at Oak Park. The Centre will be expanded to 40,000 sq ft with 45 spaces of daycare. Preschool currently on site will be expanded to 60 spaces</t>
  </si>
  <si>
    <t>Creation of 74 new childcare spaces West Fraser Lands (WFL)</t>
  </si>
  <si>
    <t>Staff support for the delivery of childcare projects and social infrastructure plan.</t>
  </si>
  <si>
    <t>Parks and Open Spaces</t>
  </si>
  <si>
    <t>New park land acquisitions, with locations to be determined and subject to purchase agreements. There is a continued focus on an acquisition on the Fraser River Waterfront, expanding the functionality of existing parks and adding natural areas.</t>
  </si>
  <si>
    <t>This program is for the ongoing implementation of the People, Parks and Dogs Strategy: Coopers’ Park, Crab Park at Portside, Musqueam Park, and Charleson Park are priority locations for work beginning in 2020.</t>
  </si>
  <si>
    <t>This program is for new park improvement projects that are determined through the Park Board's on-line park improvement request program and emerging Board priorities.  Examples include basketball court upgrades, park benches, Neighbourhood Matching Fund, and picnic tables.</t>
  </si>
  <si>
    <t>Staffing to support Parks and Open Spaces capital project delivery.</t>
  </si>
  <si>
    <t>Park staff will be undertaking an accessibility audit of parks to determine priority areas for new improvements in 2020. New park amenities like accessible beach mats are included in this budget.</t>
  </si>
  <si>
    <t>VanPlay indicates priorities to address growth for 2020 including ongoing work on the Stanley Park Comprehensive Plan, a community centre facility strategy, and other policies and park master plans.</t>
  </si>
  <si>
    <t>This program supports the pending Skateboard Strategy that will assess current conditions, identify gaps, determine a 10 year vision and develop an implementation plan, including design for at least one new skateboard park. The consulting scope will include public engagement.</t>
  </si>
  <si>
    <t>In 2020 an engagement and design process about new amenities in Barclay Square Park is scheduled to begin.</t>
  </si>
  <si>
    <t xml:space="preserve">Public engagement about plans for a new park in the Burrard Slopes neighbourhood will begin in 2020. </t>
  </si>
  <si>
    <t>Subject to Park Board approval of a new plan for John Hendry Park, this budget is to initiate construction drawings for new park amenities in 2020.</t>
  </si>
  <si>
    <t>General Brock Park is expanding to support parks and recreation needs of new residents on the Kingsway Corridor.  Public engagement about a park renewal plan is targeted to begin in 2020.</t>
  </si>
  <si>
    <t xml:space="preserve">Continuing work on the Oak Park Master Plan related to the new Marpole Community Centre and Outdoor Pool. </t>
  </si>
  <si>
    <t>Development of Queen Elizabeth Park Master Plan and new park amenities in this destination park, including design of a new commemorative garden area in 2020.</t>
  </si>
  <si>
    <t>This budget is to address increasing park uses adjacent to the Arbutus Greenway. In 2020, Park Board staff efforts will focus on engagement about the related renewal of William Mackie Park.  This budget funds consulting and engagement work.</t>
  </si>
  <si>
    <t>Jonathan Rogers Park in Mount Pleasant is in need of renewal.  A new dog off-leash area, skateboarding facility and playground are priorities.  Community engagement will begin in 2020.</t>
  </si>
  <si>
    <t xml:space="preserve">This budget includes planning and engagement work for the West End waterfront park master plan (Sunset Beach to English Bay).  </t>
  </si>
  <si>
    <t>Funds to upgrade and expand track and field amenities at the Templeton and Kerrisdale Park sites in alignment with the Track and Field Strategy recommendations.</t>
  </si>
  <si>
    <t>Sports fields across the city are in need of upgrade, expansion and renewal, and this program provides funds for new ball diamond backstops and grass field surface upgrades.</t>
  </si>
  <si>
    <t>This program funds shoreline work necessary at Fraser River, Riverfront, Kitsilano, Hadden and Vanier Parks.  The repairs include repairing/rebuilding revetments damaged by storms and erosion, as well as stabilizing slopes to ensure pathway user safety adjacent to shorelines.</t>
  </si>
  <si>
    <t>This program funds the replacement, upgrade and expansion of marine structures, piers, decks, swimming rafts and boardwalks. The Alder Bay Dock at the False Creek Community Centre is a priority project as is a condition assessment of the Jericho Beach Park Pier.  Boardwalks in Fraser River Park, John Hendry Park, the New Brighton and Kerr Street piers also need to be addressed.</t>
  </si>
  <si>
    <t xml:space="preserve">Seawall inspections and erosion repairs to Olympic Village granite steps. </t>
  </si>
  <si>
    <t>Planting of trees on parks, streets and other locations to meet the Greenest City Action Plan target of an additional 150,000 trees planted by 2020. This includes Streets and Boulevards, Parks, Reforestation areas and the Public Tree Sale program to support the growth of the urban forest canopy: estimate 15,000 trees to be planted in 2020 to complete this goal.</t>
  </si>
  <si>
    <t>Annual capital maintenance program for the sandstone cliffs in Stanley Park above the seawall between 3rd Beach and the Lion's Gate bridge. Cliff scaling improves safety for seawall users by reducing the likelihood of falling rocks.</t>
  </si>
  <si>
    <t>The City's Greenest City Action Plan and Park Board Biodiversity Strategy call for new natural areas in parks to provide more people with access to nature. Priority projects for 2020 include furthering work on Tatlow/Volunteer Park and completing the first phase of the Beaver Lake and Beaver Creek restoration in Stanley Park. This program also provides funding for environmental programs including work with stewardship groups, the Neighbourhood Matching Fund, urban wildlife management, environmental education, pollinator and bird enhancement landscape projects, native plant projects and species at risk support.</t>
  </si>
  <si>
    <t>New community gardens and community garden features in parks, with locations to be determined.</t>
  </si>
  <si>
    <t>Irrigation systems are important features that reduce the use of potable water in parks. Completing designs and starting construction of new irrigation systems for Queen Elizabeth and Stanley Park are the priorities for 2020.</t>
  </si>
  <si>
    <t>This budget is for design and construction of repairs to the Stanley Park overpass located near the Rowing Club at the Georgia Street entry to the park.</t>
  </si>
  <si>
    <t>Upgrades and replacements of green drainage systems in parks, including Kitsilano Beach Park in 2020.</t>
  </si>
  <si>
    <t>Funds for new and renewed pathways in parks, such as Prospect Point and VanPlay recommendations for new pathway circuits to provide links to and through park spaces to recreation destinations.</t>
  </si>
  <si>
    <t>For the implementation of the rainwater strategy in parks – new green infrastructure and drainage projects to support the city -wide initiative. This fund is for planning and design of new infrastructure with locations to be determined by Park Board in collaboration with Engineering.</t>
  </si>
  <si>
    <t>Critical repairs to the Mountainview Cemetery road network</t>
  </si>
  <si>
    <t>This grant program supports Vancouver-based cultural non-profits, charities and First Nations Bands with planning, renovating, expanding and acquiring cultural facilities including preservation of existing and creation of new spaces.</t>
  </si>
  <si>
    <t xml:space="preserve">Minor renovations/upgrades to cultural facilities including furniture, fixtures, and equipment replacement. </t>
  </si>
  <si>
    <t xml:space="preserve">Customer service and facility improvements to retain customer base and increase theatre utilization </t>
  </si>
  <si>
    <t>Customer service and facility improvements to retain customer base and increase theatre utilization.</t>
  </si>
  <si>
    <t>Replace end-of-life infrastructure assets at Hastings Park</t>
  </si>
  <si>
    <t>Projects for 2020 include routine maintenance and repairs for 12 - 15 artworks and major restoration of 3-5 artworks</t>
  </si>
  <si>
    <t>Projects for 2020 include 5-6 artist-initiated commissions, 5-6 Indigenous murals, launch of a new grant program, temporary artworks for Arbutus Greenway and professional development for Indigenous and underrepresented artists.</t>
  </si>
  <si>
    <t>To build capacity for the rehabilitation of important heritage and cultural assets in Chinatown</t>
  </si>
  <si>
    <t>To provide grants for the rehabilitation of heritage building facades or seismic stabilization of the heritage façade. This is citywide for buildings that are listed on the VHR.</t>
  </si>
  <si>
    <t>Grant to the Vancouver Heritage Foundation (VHF) to implement the Heritage House Conservation Program (HHCP)</t>
  </si>
  <si>
    <t>Total Arts and Culture</t>
  </si>
  <si>
    <t>Community Facilities</t>
  </si>
  <si>
    <t>Arts and Culture</t>
  </si>
  <si>
    <t>Minor renovations and upgrades to various library branches to meet operations needs</t>
  </si>
  <si>
    <t>Renewal and relocation of the existing Vancouver Archives from its current location in Vanier Park to Level 7 of the Central Library downtown.</t>
  </si>
  <si>
    <t>Consulting services for the renewal and expansion of the Marpole branch library located near Granville &amp; 67th.</t>
  </si>
  <si>
    <t>Minor renovations and upgrades to recreation facilities, including replacement of related furniture, fixtures, and equipment.</t>
  </si>
  <si>
    <t>Detailed design for construction of an outdoor pool in the Marpole area.</t>
  </si>
  <si>
    <t>Design phase for the renewal and expansion of the Marpole-Oakridge Community Centre</t>
  </si>
  <si>
    <t>Staff resources and consultants for facility feasibility research and planning studies.</t>
  </si>
  <si>
    <t>Matching grant allocation program to Downtown Eastside (DTES) non-profit organizations to strategically advance the social, economic and environmental objectives of the approved DTES Plan.</t>
  </si>
  <si>
    <t>Minor renovations and upgrades to social facilities, including replacement of related furniture, fixtures and equipment</t>
  </si>
  <si>
    <t>Capital grants to non-profit organizations to support critical community services.</t>
  </si>
  <si>
    <t>To provide space for use by a non-profit organization to hire and support people with barriers of employment.</t>
  </si>
  <si>
    <t>Public Safety</t>
  </si>
  <si>
    <t>Minor renovations and upgrades to fire halls</t>
  </si>
  <si>
    <t>Replacement of nine end-of-life Vancouver Fire &amp; Rescue Services equipment and vehicles, including fire apparatus and wildlands trucks; procurement in 2020 and deliveries in 2020 and 2021.</t>
  </si>
  <si>
    <t>Minor renovations and upgrades to various Vancouver Police Department facilities to meet operations needs</t>
  </si>
  <si>
    <t>Replacement of 36 end-of-life Vancouver Police Department equipment and vehicles, including a marine unit boat and light duty vehicles; procurement in 2020 and deliveries in 2020 and 2021.</t>
  </si>
  <si>
    <t>Civic Facilities and Equipment</t>
  </si>
  <si>
    <t>Renovations to the City's administrative facilities. Scope of work for 2020 includes renovations to the City Hall building to optimize space utilization.</t>
  </si>
  <si>
    <t>Developing a master plan and rezoning for the City Hall Precinct lands as part of a phased long-term development strategy for consolidating City offices and staff locations.</t>
  </si>
  <si>
    <t>Minor renovations and upgrades of Service Yards to keep the facilities functional and efficient</t>
  </si>
  <si>
    <t>Replacement of 50 end-of-life Public Works and sewer/water equipment and vehicles, including tandem dump trucks, paving equipment, pickups, and vans; procurement in 2020 and deliveries in 2020 and 2021.</t>
  </si>
  <si>
    <t>Planning and design for the future renewal of Manitoba Yard facility, including development of a master plan for the organization of the service yard.</t>
  </si>
  <si>
    <t>Replacement of five end-of-life City equipment and vehicles, including Emergency Management, Real Estate &amp; Facilities Management (REFM), and Licensing and Inspections; procurement in 2020 and deliveries in 2020 and 2021.</t>
  </si>
  <si>
    <t>Replacement of 20 end-of-life park equipment and vehicles, including aerial, chip box trucks and tractor loaders; procurement in 2020 and deliveries in 2020 and 2021.</t>
  </si>
  <si>
    <t>Phase 1 of renewal of Sunset Yard, including consulting services for replacement of the current staff facilities with a new facility.</t>
  </si>
  <si>
    <t>City-wide program to improve accessibility in civic facilities, particularly for highly utilized public venues.</t>
  </si>
  <si>
    <t>City-wide program to improve security design and systems in civic facilities</t>
  </si>
  <si>
    <t>Ongoing program for structural and non-structural seismic assessment and upgrades of City-owned buildings</t>
  </si>
  <si>
    <t xml:space="preserve">City-wide program for environmental improvements to City facilities, including hazardous material abatement, air quality assessments, assessment of City owned sites, contaminated site remediation, etc. </t>
  </si>
  <si>
    <t>City-wide program to replace end-of-life chairs and desks with ergonomic furniture. Priority will be to provide stand-sit desks for staff with medical concerns.</t>
  </si>
  <si>
    <t>Feasibility studies for Administrative facilities</t>
  </si>
  <si>
    <t>Feasibility studies for Childcare facilities</t>
  </si>
  <si>
    <t>Feasibility studies for Cultural facilities</t>
  </si>
  <si>
    <t>Feasibility studies for Non-Market Housing facilities</t>
  </si>
  <si>
    <t>Feasibility studies for Service Yards</t>
  </si>
  <si>
    <t>Feasibility studies for Social facilities</t>
  </si>
  <si>
    <t>For City-wide facilities planning and strategic City land/site planning, and coordinating with Planning staff in negotiations with developers for public benefits and/or community amenities for rezoning and building development applications</t>
  </si>
  <si>
    <t>Consulting services for the appraisal and testing of potential sites to be considered for a consolidated Vancouver Police Department headquarters.</t>
  </si>
  <si>
    <t>Transportation</t>
  </si>
  <si>
    <t>This program provides for the investigation of new design standards, design procedures, and asset management assessments and processes for related streets infrastructure. The objective is to generate economic and infrastructure benefits to the City through the implementation of designed construction products, technology, and increased use of sustainable materials.</t>
  </si>
  <si>
    <t>This program is for the replacement of power supplies to signalized intersections and streetlights, the replacement of lane lights originally installed through the Local Improvements program, and for the addition of poles and conduits as BC Hydro removes their H-Frames structures in downtown lanes. This program also funds the City's share of joint trenching. 
The 2020 program funding will provide for the installation of 6 kiosks and lane lighting upgrades for 6 blocks.</t>
  </si>
  <si>
    <t>This program will provide funding for the paint phasing and implementation strategy. With other work underway for the Granville Bridge, there is an opportunity to complete focused coating renewal on select bridge components of the bridge.</t>
  </si>
  <si>
    <t>Minor improvements on local streets to address neighbourhood safety and comfort concerns.</t>
  </si>
  <si>
    <t>This program provides funding to construct new pedestrian/bicycle traffic signals. Detailed studies are undertaken each year to determine locations that require pedestrian/cyclist actuated traffic signal controls. The 2020 Pedestrian/Bicycle Signals Program will provide funding for the installation of five new pedestrian/bicycle signals.</t>
  </si>
  <si>
    <t>This program provides funding to rehabilitate and modify existing pedestrian/bicycle traffic signals. Activities typically include the replacement or upgrade of aging equipment to bring signals up to current electrical code standards, replacement of rusty poles, as well as modifications (installation of countdown timers, cyclist push buttons, etc.). The scope of work planned for the 2020 program is full rehabilitation of approximately three pedestrian/bicycle signals.</t>
  </si>
  <si>
    <t>This program funds the installation/reconstruction of curb ramps at street and lane intersections to provide easier access to the sidewalks. This program benefits many pedestrians including persons with disabilities, persons who use mobility aids and persons with strollers and shopping trolleys. The 2020 program will fund approximately 230 curb ramp installations.</t>
  </si>
  <si>
    <t>Safety and reliability are key requirements of a power distribution network. Service panels provide a reliable means of isolation for lockouts and faults clearance; most service panels in the city are nearing the end of their service life. The 2020 program funding will provide for the replacement of approximately 20 service panels.</t>
  </si>
  <si>
    <t>The program objectives are to ensure that the existing plant is upgraded and maintained to a level that provides safe and effective operation to meet the needs of the City of Vancouver and its residents. The City currently has 2,000 rusty poles which require replacement. In 2020, this program is expected to replace a minimum of 1,500 poles.</t>
  </si>
  <si>
    <t>The program objectives are to ensure that the existing plant is upgraded and maintained to a level that provides safe and effective operation to meet the needs of the City of Vancouver and its residents. There are areas in the city where underground conductors are directly buried (no conduit) and pole bases are sunken. In 2020, this program it is expected to pour 170 new bases.</t>
  </si>
  <si>
    <t>Address safety needs at schools and undertake safety improvements (e.g., improved lighting technology for pedestrian crossings, pedestrian bulges, crosswalks, etc.) and improve active routes planning at schools.</t>
  </si>
  <si>
    <t>This program provides funding to rehabilitate sidewalks where major reconstruction of the sidewalk is required to provide a safe and functional pedestrian area. Priority will be given to reconstructing sidewalks where there are higher levels of pedestrian activity. The 2020 program is expected to provide rehabilitation of sidewalk infrastructure on Richards Street (Hastings Street to Drake Street), Drake St (Burrard Street to Richards Street) and MacDonald St (1st Avenue to 4th Avenue) amongst others.</t>
  </si>
  <si>
    <t>This program provides funding to rehabilitate existing copper and fiber communications network infrastructure, upgrade and expand the network for new industry standard signal controller technology, and update traffic signal system software and hardware.</t>
  </si>
  <si>
    <t>In conjunction with the replacement of rusty street light poles and other streetlight pole rehabilitation work, light fixture arms are replaced at the same time. There are non-standard fixture arms on non-standard street light poles and BC Hydro poles. The 2020 program funding will provide for the installation of approximately 500 light fixture arms.</t>
  </si>
  <si>
    <t>The program objectives are to ensure that the existing plant is upgraded and maintained to a level that provides safe and effective operation to meet the needs of the City of Vancouver and its residents. The City has multiple decorative lighting fixtures, which are replaced by LED lighting when the existing fixtures fail. In 2020,  decorative fixtures will be installed along Cambie Bridge and in certain Downtown areas.</t>
  </si>
  <si>
    <t>During roadway construction an opportunity is created to add additional lighting in areas which are below recommended guidelines. In addition, this program funds lighting requests by the Vancouver Police Department for areas where they feel lighting would improve safety and security. This program also funds requests from the public through the 311 service request process. The 2020 program funding will provide for upgrading approximately 25 intersections with new lighting fixtures to enhance public safety.</t>
  </si>
  <si>
    <t>This program provides funding to replace and upgrade existing traffic signal controllers, these devices control the sequence of traffic lights. In 2020, this program is expected to replace 10 controllers.</t>
  </si>
  <si>
    <t>The City of Vancouver currently manages 870 signalized intersections. In the early 2000's, an arrangement was established with BC Hydro to retrofit the entire traffic signal infrastructure of incandescent bulbs to more efficient LED. The program was intended to fund re-lamping the entire city on an ongoing basis (approximately every 7-10 years). The 2020 Traffic Signal LED Replacement program will provide funding to replace LED signal head lenses at approximately 125 intersections.</t>
  </si>
  <si>
    <t>Traffic Signal Rehabilitation addresses the renovation and replacement of traffic signal equipment, modification of existing signals, and enhancements to operational reliability through Uninterruptable Power Supplies and Traffic Signal Management System upgrades. Deliverables for 2020 include the substantial rehabilitation of 5-6 traffic signals and components and subcomponents at various traffic signals, as well as upgrades to and rehabilitation of the Traffic Signal Management System (TSMS) software, hardware, and associated field infrastructure.</t>
  </si>
  <si>
    <t>There is an increased need to collect transportation-related data to help guide decisions in planning and design. This data will help to track the City's progress in meeting sustainable transportation targets. Scope of work for the 2020 program will include data collection and monitoring of streets, including travel time monitoring on corridors and expanding pedestrian/bike counters.</t>
  </si>
  <si>
    <t>There is an increased need to collect transportation-related data to help guide decisions in transportation planning and design. This data will help to track the City's progress in meeting sustainable transportation targets. Scope of work for the 2020 program includes replacing/rehabilitating permanent count stations and traffic monitoring cameras as failures occur.</t>
  </si>
  <si>
    <t>Planning studies and analysis to manage effective use of the City's transportation network and plan for future outcomes.</t>
  </si>
  <si>
    <t>This program is for the replacement of aging Coast Mountain Bus Company (CMBC) trolley poles and the transfer of City infrastructure from the existing poles to the new ones. CMBC has a program to replace these poles based on inspections; the City cost-shares 50% of cost to replace the poles. In 2020 this program is expected to deliver 100 new poles and its associated electrical work.</t>
  </si>
  <si>
    <t>This program provides funding to implement safety spot improvements prioritized for collision hot spots.</t>
  </si>
  <si>
    <t>This program provides funding for minor arterial improvements, prioritized for congestion management and transit reliability, as well as conduction of various corridor improvements to better manage congestion, including signage and signal optimization. The funding will enable the improvement of two arterial corridors.</t>
  </si>
  <si>
    <t>Upgrades to at-grade rail crossings.</t>
  </si>
  <si>
    <t>Bridgeway east of Skeena forms part of the Trans Canada Trail. Remnants of the old 2nd Narrows bridge were found supporting the pedestrian trail. The remnants are in poor condition and the slope is in a perceived unstable condition which led to a closure of the roadway to vehicular traffic and the monitoring of the slope. The 2020 program will fund the shoring of the existing structure.</t>
  </si>
  <si>
    <t>Most of the current Street Lighting infrastructure operates under high pressure sodium (HPS) technology. The objective in 2020 is to replace 5,500 fixtures with LED.</t>
  </si>
  <si>
    <t xml:space="preserve"> This program supports the construction of infrastructure that enables continuous power supply at the curbside for the benefit of communities and businesses. The program supports power access for film and special events as well as food trucks, EV charging stations, e-bikes, digital advertising and 5G networks . This program is part of the City’s response to Climate Emergency by enabling clean sources of power that translate into a reduction in fossil fuel use.</t>
  </si>
  <si>
    <t>Complete Street improvements to Georgia and adjacent streets to improve active transportation facilities, normalizing the Pender/Georgia intersection, and support redevelopment. The Complete Streets program will help the City achieve its Transportation 2040 targets on mode share and safety, supports the Renewable City Strategy, and will deliver better streets for all users and promote sustainable transportation.</t>
  </si>
  <si>
    <t>Transportation Design staffing supporting delivery of Active Transportation projects.</t>
  </si>
  <si>
    <t>Transportation Planning staffing supporting delivery of Active Transportation projects.</t>
  </si>
  <si>
    <t>This program includes transit-related improvements that provide additional operational and passenger user benefits, accessibility upgrades, and enhanced public realm. There is also ongoing need to upgrade passenger landing areas at bus stops due to ongoing transit service changes. A key deliverable for 2020 will be the completion of upgrades related to the implementation of the new B-Line service along 41st Avenue from UBC to Joyce Collingwood Station.</t>
  </si>
  <si>
    <t>Expansion and improvement of walking, cycling, and greenways networks to enhance safety and comfort for people of all ages and abilities and for all road users in support of climate emergency goals. The 2020 program will be focused on major green, complete street improvement projects.</t>
  </si>
  <si>
    <t>Establishment of a Project Office to facilitate and manage the design and construction of Millennium Line Broadway Extension.</t>
  </si>
  <si>
    <t>This project supports the implementation of a complete street concept, as approved in 3rd Phase of the Cambie Corridor Plan. This project includes improvements to walking and cycling facilities, as well as opportunities to incorporate green infrastructure.</t>
  </si>
  <si>
    <t>Street improvements in the Gastown area, as part of the Gastown Complete Streets program, including street rehabilitation. The Complete Streets program will help the City achieve its Transportation 2040 targets on mode share and safety, supports the Renewable City Strategy, and will deliver better streets for all users and promote sustainable transportation. In 2020, this project includes the redesign of the Blood Alley public space.</t>
  </si>
  <si>
    <t>This project supports the Greenway improvements to Bute Street as part of the West End Plan. In 2020, the budget will help to define the future plan through public and stakeholder engagement.</t>
  </si>
  <si>
    <t>Street Activities improvement capital contributes to a variety of public realm activations and public space improvements that contribute to a vibrant and connected city. New 2020 activities include public space pilots and innovation, such as parklets, pilot plazas, and curbside seating.</t>
  </si>
  <si>
    <t>Street Activities renewal capital contributes to the renewal of a variety of public realm activations and public space improvements that contribute to a vibrant and connected city. The 2020 renewal program will fund horticulture renewal, wayfinding renewal, street use and street furniture planning and policy, and bike racks.</t>
  </si>
  <si>
    <t>This project will complete the work that connects the North Plaza of the Vancouver Art Gallery with the 800 block of Robson Street. Completion of this project will provide a unified look and feel to the entire Robson Square. The City is committed to upgrading this public space in coordination with our Provincial, UBC and VAG partners.</t>
  </si>
  <si>
    <t>One Water</t>
  </si>
  <si>
    <t>As part of the regional goal and Greenest City Action Plan (GCAP) goal of promoting the quality of filtered tap water, more access to water was identified as a goal. This program will increase the number of fountains and water access locations within the City and provide funding to build temporary fountains for extreme heat events.</t>
  </si>
  <si>
    <t>This program provides for the replacement of fire hydrants at the end of their useful life and targets failing hydrants. Generally, hydrants are replaced when the water main is replaced; however, hydrants have a shorter lifespan than the main (75 vs 120 years) and require more frequent replacement to keep up with deterioration.</t>
  </si>
  <si>
    <t>This program provides funding for the replacement of aging water meters. The City has nearly 21,000 meters that provide volumetric measurement for revenue collection. Over time, the accuracy of meters gradually declines, causing the meters to under read consumption. This program will replace meters that are found to be deteriorating in condition and/or accuracy. Approximately 250 meters of various sizes are expected to be replaced in 2020.</t>
  </si>
  <si>
    <t>This program provides funding for reactive replacement of leaking water services. Leaking services are assessed on a case by case basis to determine repair versus replacement. Funding will provide for the reactive replacement of approximately 350 water services.</t>
  </si>
  <si>
    <t>The Dedicated Fire Protection System (DFPS) is approaching 25 years in age and key mechanical, electrical and control systems within the pumping stations are at end-of-life. This program provides capital funding to support the replacement of aging components to ensure the consistent performance of the DFPS system. Work planned for 2020 includes instrumentation and system security upgrades.</t>
  </si>
  <si>
    <t>This program provides funding for engineering, geotechnical, environmental, etc. work prior to the construction of major assets as well as innovation research. Funding will support the condition assessments and field investigations to support the design and consultancy work to support optimizing capital investments.</t>
  </si>
  <si>
    <t xml:space="preserve">This program provides funding to replace the remote monitoring infrastructure for both the potable water system and the dedicated fire protection system (DFPS). The existing telemetry system needs replacements or upgrades to the Supervisory Control and Data Acquisition (SCADA) system components that are obsolete due to technological advancements and/or at end-of-life. </t>
  </si>
  <si>
    <t>A key component in the Greenest City Action Plan (GCAP) water strategy recommends that the City demonstrate water conservation leadership within its own facilities. Funding under this program will be used to focus on upgrades in civic facilities that promote water conservation.</t>
  </si>
  <si>
    <t>The program supports operational improvements to reduce system leakage and the hiring of consultants to assess the feasibility of implementing pressure management systems to reduce leakage.</t>
  </si>
  <si>
    <t>This program provides funding for projects aimed at improving water quality and supports Greenest City Action Plan (GCAP) related initiatives. In 2020, funding in this program will be used for infrastructure renewals to improve and maintain water quality in areas of the system where low demands contribute to reduced water quality.</t>
  </si>
  <si>
    <t>This program supports the review of new development applications for necessary upgrades to water, sewer and drainage infrastructure, including guidelines/requirements for groundwater and rainwater management. It also administers the Utilities Development Cost Levy revenues and provides oversight for the design and construction of growth-triggered upgrades.</t>
  </si>
  <si>
    <t>This program involves the installation of new commercial water meters required for all new developments and for major renovations to existing commercial or multi-family properties. The program is fully cost recovered from permit fees. The quantity of work under this program is driven by development. Approximately 120 new commercial/multifamily water meters are installed each year.</t>
  </si>
  <si>
    <t>Pressure Reducing Valves (PRV) are used to regulate pressure in the water system in stations around the city. Work planned for 2020 includes planning and design for the replacement of three PRV stations by 2022.</t>
  </si>
  <si>
    <t xml:space="preserve">This program involves the installation of new commercial water meters required for all new developments and for major renovations to existing commercial or multi-family properties. The program is fully cost recovered from permit fees. The quantity of work under this program is driven by development. </t>
  </si>
  <si>
    <t>This program consists of the repair and rehabilitation of sewer connections in cases where pipes have deteriorated to the point where maintenance is no longer cost effective. Funding for 2020 will support the repair, rehabilitation or replacement of approximately 100 sewer connections.</t>
  </si>
  <si>
    <t xml:space="preserve">This program supports the drainage planning for areas of the City subject to frequent flooding potential and provides strategic investigation and rehabilitation planning for sewer outfalls. </t>
  </si>
  <si>
    <t>The forcemain rehabilitation and renewal program ensures continued sewer service linking the City’s sanitary pump station to Metro Vancouver’s regional gravity sewer system. The program investigates and inspects the condition rating of sanitary forcemains, repairs failing segments and renews aging forcemains as part of the lifecycle. The program will complete inspection programs on a number of forcemains in the City and replace the forcemain at the entrance to Granville Island.</t>
  </si>
  <si>
    <t>This program includes studies, plans and design standards related to capital planning, sewer separation investigations, system management and climate adaptation. The program includes the Southlands drainage study, process improvements, Locarno drainage strategy and the shoreline design guidelines.</t>
  </si>
  <si>
    <t>Repair of sewer mains, manholes and special structures to reduce the impacts of service disruptions. Target for 2020 is reconstruction/rehabilitation of five mainlines and prioritized manhole repairs/rehabilitations.</t>
  </si>
  <si>
    <t>This programs upgrades and replaces sewer pump stations that are at the end their useful economic lives thereby increasing capacity, controlling maintenance costs, and reducing the risk of sewage overflows into the environment. Planned scope of work for 2020 includes planning and construction procurement for three pump stations.</t>
  </si>
  <si>
    <t xml:space="preserve">This program allows for a maximum $1,000 reimbursement towards the cost of plumbing alterations on private property and the provision for a separated sewer connection to serve the property. The program will fund the renewal of 30 separated service lines, 30 switch overs and resolve 20 cross connections. </t>
  </si>
  <si>
    <t>The Sewer TV inspection program provides visual inspection and assessment of the condition of sewers from the inside. The data is used to evaluate the condition of a main and is essential in prioritizing replacements. It is anticipated that in 2020, approximately 120 kilometers of sewer mains will be TV inspected.</t>
  </si>
  <si>
    <t xml:space="preserve">Detailed design and partial construction of structural protection measures along the Fraser River foreshore at East Fraser Lands. </t>
  </si>
  <si>
    <t>This program funds the co-creation of water management plans alongside land use plans including staff and consultancies. Major outcomes are Integrated Water Management Plans for Cambie Corridor (phase 2), Broadway, East Fraser Lands sewer design and catchment studies, Alberta St &amp; Columbia Park master planning and Charleson Drainage area Plan.</t>
  </si>
  <si>
    <t>All new construction or major redevelopment to residential properties require a permit to connect to the sewer system. 
This is a demand driven program and deliverables depend on the number of permits taken. Approximately 1,000 residential water/sewer connections are installed each year.</t>
  </si>
  <si>
    <t>Construction of new public sewer connections for commercial properties which are 100% paid for by the permit applicant. In 2020, an estimated 200 sewer commercial connections will be installed.</t>
  </si>
  <si>
    <t>The majority of residential sewer connections are combined with a water connection. This program is for the construction of new public sewer connections in special circumstances when they are done separately, or in the circumstance that the connection is "at cost' pursuant to the Sewer &amp; Watercourse By-law (rather than a set rate set out in the By-law).</t>
  </si>
  <si>
    <t>This program is used develop City-wide modeling standards and a City-wide modelling strategy, purchase hydrologic and hydraulic modelling software, and to develop a City-wide hydrologic and hydraulic model that will inform City-wide plan, area and watershed plans and operations, including staff resources.</t>
  </si>
  <si>
    <t>Protect private property and public health from damage/stagnant water related to storm events, tidal cycles and sea level rise associated with climate change.  Capital budget includes SCADA (control/monitoring system) upgrades, consulting for asset condition assessment, Tidal Gates major maintenance, sandbagging and bypass pumping for Locarno Beach and Coastal and Inland flood risk planning</t>
  </si>
  <si>
    <t>Green Infrastructure (GI) asset rehabilitation and renewal program for failing and poorly functioning assets. 2020 scope includes 15 GI Assets renewal, upgrading failing level of service (LOS) “D” GI assets to current design standards and a LOS “A”.</t>
  </si>
  <si>
    <t>GRI asset management and performance monitoring programs.  Outcomes: Monitoring performance of 10 GI assets to support compliance, improve designs, and develop efficient operation and maintenance schedules.</t>
  </si>
  <si>
    <t>This project is to initiate the development of the City-wide  groundwater strategy in order to facilitate a better understanding of the groundwater resource and potential risks, complete the hydrogeological reviews as part to the development process,  and to improve and maintain the City’s groundwater model, including staff resources.</t>
  </si>
  <si>
    <t>The purpose of this project is to develop a plan to address sanitary sewage and storm-water runoff pollution which negatively impact aquatic ecosystems and recreational uses.  The development of this plan will take an integrated approach, to identify an optimal application of green and traditional infrastructure investments, as well as supporting policy and regulations</t>
  </si>
  <si>
    <t>Solid Waste</t>
  </si>
  <si>
    <t>Installation of replacement vertical wells and maintenance of surface water and leachate systems associated with Landfill progressive closure.</t>
  </si>
  <si>
    <t>Hydrogeological monitoring at the Vancouver Landfill is currently done manually once per week. This project is to upgrade the monitoring system to an electronic version that will allow for continuous and more extensive data collection.</t>
  </si>
  <si>
    <t>Replacement of 20 end-of-life solid waste disposal-related equipment and vehicles, including a refuse transfer tractor truck, a bulldozer, and a water truck; procurement in 2020 and deliveries in 2020 and 2021.</t>
  </si>
  <si>
    <t>Paving and other related upgrades in and around the Vancouver Landfill's composting facility.</t>
  </si>
  <si>
    <t>The installation of landfill gas (LFG) collection infrastructure minimizes the environmental impact of the landfill by maximizing LFG capture and minimizing leachate generation.
This funding supports the installation of LFG collection infrastructure in Phases 4/5 of the Landfill as filling progresses.</t>
  </si>
  <si>
    <t>Expansion of the meeting room in the Landfill's technical building to accommodate meetings and training.</t>
  </si>
  <si>
    <t>Fencing and access to the Landfill Closure Phase 5.</t>
  </si>
  <si>
    <t>Planning of a vegetation plan for closed areas of the Vancouver Landfill.</t>
  </si>
  <si>
    <t>Asphalt repairs in the Vancouver South Transfer Station pit.</t>
  </si>
  <si>
    <t>Fabrication and installation of approximately 300 additional higher capacity litter and recycling receptacles.</t>
  </si>
  <si>
    <t>Replacement of 20 end-of-life sanitation equipment and vehicles, including street sweepers, and 10-yard and 20-yard CNG (compressed natural gas) side-loader refuse trucks; procurement in 2020 and deliveries in 2020 and 2021.</t>
  </si>
  <si>
    <t>Pilot on-board sanitation vehicle cameras to support operational and customer service improvements</t>
  </si>
  <si>
    <t>Replace end-of-life sanitation vehicle routing system and integration with operational technologies, such as GPS and driver display.</t>
  </si>
  <si>
    <t>Supports Vancouver businesses in complying with five new City by-laws to restrict foam cups/containers, plastic straws, cups, utensils and shopping bags. This will reduce millions of these items from being littered and landfilled each week.</t>
  </si>
  <si>
    <t>Renewable Energy</t>
  </si>
  <si>
    <t>The Neighbourhood Energy Utility (NEU) needs to increase its backup and peaking energy production capacity as new customers are added to the system. These facilities are capable of utilizing renewable and conventional natural gas, as appropriate, to achieve greenhouse gas (GHG) reduction performance targets. In 2020, construction of a 5 MW boiler plant which will support NEU system expansion and increase overall system resiliency.</t>
  </si>
  <si>
    <t>This program includes design and construction of pipe connections and energy transfer stations (ETS) to new customer buildings, as well as technical review of customer building mechanical designs to ensure optimal integration with the utility. Anticipating installation of five energy transfer stations in 2020 and initiation of a multi-year ETS supply agreement</t>
  </si>
  <si>
    <t>Additional flood repairs and upgrades not covered by insurance, including upgrading the air supply to the Energy Centre plant, upgrading the HVAC and potential structural upgrades.</t>
  </si>
  <si>
    <t>Staff resources supporting system expansion of the Neighbourhood Energy Utility (NEU).</t>
  </si>
  <si>
    <t xml:space="preserve">The 2020 budget is to do a preliminary analysis to develop a strategy for transitioning the Neighbourhood Energy Utility (NEU) to 100% renewable energy supply before 2030 and exploring opportunities for expanding the NEU service area. </t>
  </si>
  <si>
    <t>The purpose of this project is to increase awareness, availability and use of lower carbon vehicles and fuels in Canada by supporting the installation of over twenty charging stations across the City.</t>
  </si>
  <si>
    <t>This program will enable the City to enter into multi-year agreements with other agencies to provide heat pump incentives and support zero carbon demonstration projects for new and existing homes; support the development of zero carbon building educational installations at public facilities; and to initiate additional research required for future zero carbon capital initiatives. Particular emphasis for the zero carbon demonstration projects is to partner with or support non-market, rental, and co-op housing providers and associations in this work.</t>
  </si>
  <si>
    <t xml:space="preserve">Implementation of regular upgrades on City-developed applications. There are over 200 custom built applications, each with life expectancy of 10-15 years. </t>
  </si>
  <si>
    <t>Implementation of regular digital strategy upgrades and enhancements to infrastructure and usability of digital channels which include the City website, mobile applications, and web applications.</t>
  </si>
  <si>
    <t>Implementation of various business intelligence and analytics tools, processes and practices, including Agile Analytics and BizTalk upgrades.</t>
  </si>
  <si>
    <t xml:space="preserve">Implementation of enterprise search strategy to optimize the indexing of City documents. </t>
  </si>
  <si>
    <t>Implementation of various Geographic Information System (GIS) initiatives, including GIS platform upgrades, roadmap completion, expanding GIS server analytic/geoprocessing capabilities, etc.</t>
  </si>
  <si>
    <t>Implementation of regular Lagan system upgrades (a performance solution for 311 Call Centre).</t>
  </si>
  <si>
    <t>Implementation of regular Parking Enforcement System upgrades.</t>
  </si>
  <si>
    <t>Implementation of regular POSSE (online permits) upgrades</t>
  </si>
  <si>
    <t>Implementation of a remote agent program to enable 311 Call Centre agents to work remotely as part of Business Continuity planning.</t>
  </si>
  <si>
    <t xml:space="preserve">Implementation of regular SAP upgrades and enhancements, including SAP Fiori development to make SAP more user friendly. </t>
  </si>
  <si>
    <t xml:space="preserve">Resources to support delivery of Technology Services capital work, including continuously improving the processes and technology for centralized intake, portfolio, and resource management. </t>
  </si>
  <si>
    <t xml:space="preserve">Technology Services staff resources to be assigned based on Annual Technology Plan with a focus on software development, providing a smooth transition of resourcing from one capital project to another with appropriate scheduling and planning.  </t>
  </si>
  <si>
    <t xml:space="preserve">Implementations of regular Tempest (revenue management system) upgrades, and work related to database capacity increase/migration to SQL server. </t>
  </si>
  <si>
    <t>Implementations of regular upgrades to various small COTS (commercial off the shelf) applications such as ActiveNet, Club Prophet, EBMS, Stone Orchard, Kronos, etc.</t>
  </si>
  <si>
    <t xml:space="preserve">Implementation of regular VanDocs (enterprise wide document management system) upgrades </t>
  </si>
  <si>
    <t>AMANDA system enhancement (on-line permit and license services) to support additional business requests.</t>
  </si>
  <si>
    <t>Fleet Information Management System (FIMS) enhancement to support additional business requests.</t>
  </si>
  <si>
    <t>Lifecycle replacement of tablet devices, desktop/laptop computers, and display devices.</t>
  </si>
  <si>
    <t>Funding for various CTO (Chief Technical Officer) strategic initiatives including best practices for Technology Services PMO</t>
  </si>
  <si>
    <t xml:space="preserve">Expand, maintain, and support City digital infrastructure, including fibre infrastructure costs and Wi-Fi. </t>
  </si>
  <si>
    <t>Upgrade to Hansen asset management system, as currently supported database version will no longer be supported after the second quarter of 2020.</t>
  </si>
  <si>
    <t>Implement various technology infrastructure maintenance, upgrade, and expansion initiatives, including infrastructure growth to accommodate unplanned requests,  end-of-life replacements, and cybersecurity initiatives.</t>
  </si>
  <si>
    <t>Implement various technology infrastructure maintenance, upgrade, and expansion initiatives for Vancouver Police Department, including infrastructure growth to accommodate unplanned requests,  end-of-life replacements, and cybersecurity initiatives.</t>
  </si>
  <si>
    <t>Implement various technology infrastructure maintenance, upgrade, and expansion initiatives for Vancouver Public Library, including infrastructure growth to accommodate unplanned requests,  end-of-life replacements, and cybersecurity initiatives.</t>
  </si>
  <si>
    <t>Delivery of various business project requests, prioritized via a rolling intake process.</t>
  </si>
  <si>
    <t>Replace end-of-life Content Management System (CMS),  technology that supports the City's public facing vancouver.ca website.</t>
  </si>
  <si>
    <t>Implement data centre modernization initiatives including setting up a hybrid data centre and the cloud on-ramp.</t>
  </si>
  <si>
    <t xml:space="preserve">Implementation of various Microsoft applications including Identify and Access Management (IAM) operations, Office Pro Plus, and Windows Enterprise E3. </t>
  </si>
  <si>
    <t xml:space="preserve">Implementation of various Enterprise Service Management phases, modules, integrations and enhancements. </t>
  </si>
  <si>
    <t>Technology support costs in conjunction with recommendations in the Vancouver Police Department Operations Review.</t>
  </si>
  <si>
    <t>Year 3 cost of Microsoft Enterprise Agreement (final year of three-year agreement)</t>
  </si>
  <si>
    <t>Covers the cost of City staff providing procurement/purchasing support for the  capital program.</t>
  </si>
  <si>
    <t>Covers the cost of City staff providing communications support for the capital program.</t>
  </si>
  <si>
    <t>Covers the cost of City staff providing staff resourcing support for the capital program.</t>
  </si>
  <si>
    <t>Covers the cost of City staff providing legal support for the capital program.</t>
  </si>
  <si>
    <t>Covers the cost of financing fees that the City incurs as part of the debenture program (does not include interest costs associated with debenture borrowing, which is funded from the Operating Budget).</t>
  </si>
  <si>
    <t>Management of projects involving combination of People, Process &amp; Technology changes; enables pre-project involvement and delivery of the following throughout the year 
  •  business cases 
  •  benefits realization plans
  •  project implementation estimates for business cases (including budget &amp; timeline)</t>
  </si>
  <si>
    <t>Total Citywide</t>
  </si>
  <si>
    <t>City</t>
  </si>
  <si>
    <t>Development</t>
  </si>
  <si>
    <t>Partner</t>
  </si>
  <si>
    <t>Metric_ID</t>
  </si>
  <si>
    <t>Dimension_ID</t>
  </si>
  <si>
    <t>Infographic</t>
  </si>
  <si>
    <t>Department</t>
  </si>
  <si>
    <t>Service</t>
  </si>
  <si>
    <t>CoV Metric</t>
  </si>
  <si>
    <t>Metric Type</t>
  </si>
  <si>
    <t>2015A</t>
  </si>
  <si>
    <t>2016A</t>
  </si>
  <si>
    <t>2017A</t>
  </si>
  <si>
    <t>2018A</t>
  </si>
  <si>
    <t>2019F</t>
  </si>
  <si>
    <t>2020T</t>
  </si>
  <si>
    <t>Long Term Desired Trend</t>
  </si>
  <si>
    <t>Footnote: CoV Metric (Full Text)</t>
  </si>
  <si>
    <t>Footnote: CoV Service (Full Text)</t>
  </si>
  <si>
    <t>Division</t>
  </si>
  <si>
    <t>Numbering</t>
  </si>
  <si>
    <t>Column1</t>
  </si>
  <si>
    <t>No</t>
  </si>
  <si>
    <t>Arts, Culture and Community Services</t>
  </si>
  <si>
    <t>Affordable Housing Programs</t>
  </si>
  <si>
    <t># new non-market units enabled with Housing Capital Grants¹</t>
  </si>
  <si>
    <t>Quantity</t>
  </si>
  <si>
    <t>157</t>
  </si>
  <si>
    <t>319</t>
  </si>
  <si>
    <t>0</t>
  </si>
  <si>
    <t>293</t>
  </si>
  <si>
    <t>500</t>
  </si>
  <si>
    <t>Increase</t>
  </si>
  <si>
    <t>No housing capital grants were issued in 2019, as non-profits were anticipating the new Community Housing Incentive Program offering higher grants amounts, approved by Council October 22, 2019.</t>
  </si>
  <si>
    <t/>
  </si>
  <si>
    <t>¹</t>
  </si>
  <si>
    <t># new non-market units enabled with Leased Land Grants²</t>
  </si>
  <si>
    <t>31</t>
  </si>
  <si>
    <t>754</t>
  </si>
  <si>
    <t>412</t>
  </si>
  <si>
    <t>1000</t>
  </si>
  <si>
    <t>Leased land grants are now recognized at the time of operator selection and lease term approval, previously, they were recognized upon project approval. There is a higher target for 2020, as we committed less than anticipated in 2019.</t>
  </si>
  <si>
    <t>²</t>
  </si>
  <si>
    <t>Yes</t>
  </si>
  <si>
    <t>Cumulative # of social and supportive housing units approved under the Housing Vancouver Strategy (2018-2027)</t>
  </si>
  <si>
    <t>NDA</t>
  </si>
  <si>
    <t>1,702</t>
  </si>
  <si>
    <t>3,640</t>
  </si>
  <si>
    <t>4,100</t>
  </si>
  <si>
    <t>4,800</t>
  </si>
  <si>
    <t>Cumulative # of social and supportive housing units completed under the Housing Vancouver Strategy (2018-2027)³</t>
  </si>
  <si>
    <t>204</t>
  </si>
  <si>
    <t>1,135</t>
  </si>
  <si>
    <t>1,550</t>
  </si>
  <si>
    <t>2,250</t>
  </si>
  <si>
    <t>Housing Vancouver (2018-2027) began tracking in 2017. New developments typically take several years from approval to completion and tenanting; therefore, many projects soon to be identified as complete under Housing Vancouver were actually approved under the previous Housing and Homelessness Strategy (2012-2021).</t>
  </si>
  <si>
    <t>³</t>
  </si>
  <si>
    <t>$ of investments to secure or improve existing low-cost housing (acquisitions and grants)</t>
  </si>
  <si>
    <t>1710000</t>
  </si>
  <si>
    <t>355000</t>
  </si>
  <si>
    <t>200,000</t>
  </si>
  <si>
    <t>4,800,000</t>
  </si>
  <si>
    <t>5,000,000</t>
  </si>
  <si>
    <t># of rooms/units of existing low-cost housing secured or improved (acquisitions and grants)</t>
  </si>
  <si>
    <t>242</t>
  </si>
  <si>
    <t>72</t>
  </si>
  <si>
    <t>80</t>
  </si>
  <si>
    <t>124</t>
  </si>
  <si>
    <t>250</t>
  </si>
  <si>
    <t>Cemetery Services</t>
  </si>
  <si>
    <t># of interments casket : cremation</t>
  </si>
  <si>
    <t>86 : 395</t>
  </si>
  <si>
    <t>78 : 311</t>
  </si>
  <si>
    <t>76 : 344</t>
  </si>
  <si>
    <t>77 : 358</t>
  </si>
  <si>
    <t>90 : 400</t>
  </si>
  <si>
    <t>NA</t>
  </si>
  <si>
    <t>Not Applicable</t>
  </si>
  <si>
    <t>Graves Sold - Casket : Cremation</t>
  </si>
  <si>
    <t>85 : 251</t>
  </si>
  <si>
    <t>84 : 164</t>
  </si>
  <si>
    <t>76 : 216</t>
  </si>
  <si>
    <t>92 : 247</t>
  </si>
  <si>
    <t>96 : 243</t>
  </si>
  <si>
    <t>Cultural Services</t>
  </si>
  <si>
    <t>Cultural grants awarded to non-profit organizations ($ millions)</t>
  </si>
  <si>
    <t>$11.72</t>
  </si>
  <si>
    <t>$12.12</t>
  </si>
  <si>
    <t>$12.70</t>
  </si>
  <si>
    <t>$13.27</t>
  </si>
  <si>
    <t>$13.42</t>
  </si>
  <si>
    <t>$14.54</t>
  </si>
  <si>
    <t># of cultural grants awarded</t>
  </si>
  <si>
    <t>479</t>
  </si>
  <si>
    <t>463</t>
  </si>
  <si>
    <t>495</t>
  </si>
  <si>
    <t>489</t>
  </si>
  <si>
    <t>446</t>
  </si>
  <si>
    <t>450</t>
  </si>
  <si>
    <t>Grant funds awarded compared to funds requested (%)</t>
  </si>
  <si>
    <t>Quality</t>
  </si>
  <si>
    <t>80.44%</t>
  </si>
  <si>
    <t>82.02%</t>
  </si>
  <si>
    <t>74.90%</t>
  </si>
  <si>
    <t>69.39%</t>
  </si>
  <si>
    <t>75.64%</t>
  </si>
  <si>
    <t>75.00%</t>
  </si>
  <si>
    <t>For every dollar invested by the City, additional funds raised by organizations supported by cultural operating grants ($)</t>
  </si>
  <si>
    <t>Outcome</t>
  </si>
  <si>
    <t>$11.25</t>
  </si>
  <si>
    <t>$11.89</t>
  </si>
  <si>
    <t>$12.31</t>
  </si>
  <si>
    <t>$13.72</t>
  </si>
  <si>
    <t>$14.17</t>
  </si>
  <si>
    <t>$15.58</t>
  </si>
  <si>
    <t>% of organizations supported by cultural grants with mandates to serve specific diverse communities</t>
  </si>
  <si>
    <t>29%</t>
  </si>
  <si>
    <t>36%</t>
  </si>
  <si>
    <t>39%</t>
  </si>
  <si>
    <t>40%</t>
  </si>
  <si>
    <t>37%</t>
  </si>
  <si>
    <t>Total City owned and leased cultural spaces provided by Cultural Services to the arts and cultural community (sq ft)</t>
  </si>
  <si>
    <t>819,988</t>
  </si>
  <si>
    <t>830,633</t>
  </si>
  <si>
    <t>840,633</t>
  </si>
  <si>
    <t>City investment allocated for new City-owned public art ($ millions)</t>
  </si>
  <si>
    <t>$0.75</t>
  </si>
  <si>
    <t>$0.50</t>
  </si>
  <si>
    <t>Homelessness Services</t>
  </si>
  <si>
    <t>Total housing units secured</t>
  </si>
  <si>
    <t>927</t>
  </si>
  <si>
    <t>851</t>
  </si>
  <si>
    <t>850</t>
  </si>
  <si>
    <t>930</t>
  </si>
  <si>
    <t>700</t>
  </si>
  <si>
    <t>Total # of clients served</t>
  </si>
  <si>
    <t>2,620</t>
  </si>
  <si>
    <t>3,609</t>
  </si>
  <si>
    <t>4,000</t>
  </si>
  <si>
    <t>5,180</t>
  </si>
  <si>
    <t>5,300</t>
  </si>
  <si>
    <t>Total # of clients served for the first time - new to the service</t>
  </si>
  <si>
    <t>1,689</t>
  </si>
  <si>
    <t>1,848</t>
  </si>
  <si>
    <t>2,027</t>
  </si>
  <si>
    <t>2,665</t>
  </si>
  <si>
    <t>2,500</t>
  </si>
  <si>
    <t>Non-Market Housing Operations</t>
  </si>
  <si>
    <t>Non-Market Housing Operations: # of units⁴</t>
  </si>
  <si>
    <t>891</t>
  </si>
  <si>
    <t>816</t>
  </si>
  <si>
    <t>812</t>
  </si>
  <si>
    <t>811</t>
  </si>
  <si>
    <t>Maintain</t>
  </si>
  <si>
    <t>By 2021 additional 213 units at Roddan expected, resulting in a total of 1,024 non-market housing units.</t>
  </si>
  <si>
    <t>⁴</t>
  </si>
  <si>
    <t>Non-Market Housing Operations: Vacancy Rate</t>
  </si>
  <si>
    <t>5%</t>
  </si>
  <si>
    <t>3%</t>
  </si>
  <si>
    <t>12%</t>
  </si>
  <si>
    <t>2%</t>
  </si>
  <si>
    <t>2.6%</t>
  </si>
  <si>
    <t>2.5%</t>
  </si>
  <si>
    <t>Non-Market Housing Operations: # of new tenancies compared to # of overall tenancies</t>
  </si>
  <si>
    <t>1.5%</t>
  </si>
  <si>
    <t>1.2%</t>
  </si>
  <si>
    <t>2.4%</t>
  </si>
  <si>
    <t>.7%</t>
  </si>
  <si>
    <t>2.0%</t>
  </si>
  <si>
    <t>Social Operations</t>
  </si>
  <si>
    <t># of meals served at Carnegie, Evelyne Saller and Gathering Place</t>
  </si>
  <si>
    <t>735,855</t>
  </si>
  <si>
    <t>Total loads of laundry</t>
  </si>
  <si>
    <t>47,200</t>
  </si>
  <si>
    <t>38,739</t>
  </si>
  <si>
    <t>42,049</t>
  </si>
  <si>
    <t>38,800</t>
  </si>
  <si>
    <t># of showers or personal care services (haircuts, louse treatments, etc.) provided</t>
  </si>
  <si>
    <t>74,329</t>
  </si>
  <si>
    <t>123,861</t>
  </si>
  <si>
    <t>90,218</t>
  </si>
  <si>
    <t>90,156</t>
  </si>
  <si>
    <t>94,000</t>
  </si>
  <si>
    <t>Nights of sheltering services - Carnegie, Evelyne Saller and Gathering Place</t>
  </si>
  <si>
    <t>13</t>
  </si>
  <si>
    <t>17</t>
  </si>
  <si>
    <t>237</t>
  </si>
  <si>
    <t>227</t>
  </si>
  <si>
    <t>235</t>
  </si>
  <si>
    <t>Number of sheltering service stays - Carnegie, Evelyne Saller and Gathering Place</t>
  </si>
  <si>
    <t>209</t>
  </si>
  <si>
    <t>342</t>
  </si>
  <si>
    <t>7,871</t>
  </si>
  <si>
    <t>6,833</t>
  </si>
  <si>
    <t>7,000</t>
  </si>
  <si>
    <t>Total overdoses responded to - Carnegie, Evelyne Saller and Gathering Place</t>
  </si>
  <si>
    <t>63</t>
  </si>
  <si>
    <t>70</t>
  </si>
  <si>
    <t>78</t>
  </si>
  <si>
    <t>75</t>
  </si>
  <si>
    <t>Total vials of naloxone administered - Carnegie, Evelyne Saller and Gathering Place</t>
  </si>
  <si>
    <t>77</t>
  </si>
  <si>
    <t>107</t>
  </si>
  <si>
    <t>137</t>
  </si>
  <si>
    <t>150</t>
  </si>
  <si>
    <t>Social Policy and Projects</t>
  </si>
  <si>
    <t># of organizations supported by social policy grants</t>
  </si>
  <si>
    <t>126</t>
  </si>
  <si>
    <t>152</t>
  </si>
  <si>
    <t>151</t>
  </si>
  <si>
    <t>149</t>
  </si>
  <si>
    <t>Cumulative # of city-facilitated social infrastructure projects delivered</t>
  </si>
  <si>
    <t>2</t>
  </si>
  <si>
    <t>4</t>
  </si>
  <si>
    <t>5</t>
  </si>
  <si>
    <t>6</t>
  </si>
  <si>
    <t>7</t>
  </si>
  <si>
    <t>Total # of food assets, including garden plots, orchards, farms, community food markets, community kitchens and community compost</t>
  </si>
  <si>
    <t>4,608</t>
  </si>
  <si>
    <t>4,740</t>
  </si>
  <si>
    <t>5,129</t>
  </si>
  <si>
    <t>4,960</t>
  </si>
  <si>
    <t>5,059</t>
  </si>
  <si>
    <t>5,158</t>
  </si>
  <si>
    <t>Total funds awarded through open grant streams as a % of total support requested by eligible applicants</t>
  </si>
  <si>
    <t>67%</t>
  </si>
  <si>
    <t>63%</t>
  </si>
  <si>
    <t>76%</t>
  </si>
  <si>
    <t>81%</t>
  </si>
  <si>
    <t>80%</t>
  </si>
  <si>
    <t>Total $ (millions) of community economic development grants awarded</t>
  </si>
  <si>
    <t>$0.66</t>
  </si>
  <si>
    <t>$0.80</t>
  </si>
  <si>
    <t>$0.57</t>
  </si>
  <si>
    <t>$0.26</t>
  </si>
  <si>
    <t>$0.85</t>
  </si>
  <si>
    <t>$0.98</t>
  </si>
  <si>
    <t>Total social policy grants awarded ($ millions)</t>
  </si>
  <si>
    <t>$8.40</t>
  </si>
  <si>
    <t>$8.60</t>
  </si>
  <si>
    <t>$12.30</t>
  </si>
  <si>
    <t>$10.3</t>
  </si>
  <si>
    <t>$10.6</t>
  </si>
  <si>
    <t>For every dollar invested by the City, other funds raised by organizations supported by social grants ($ millions)</t>
  </si>
  <si>
    <t>$5.33</t>
  </si>
  <si>
    <t>$5.01</t>
  </si>
  <si>
    <t>$4.73</t>
  </si>
  <si>
    <t>$5.67</t>
  </si>
  <si>
    <t>$6.44</t>
  </si>
  <si>
    <t>$5.00</t>
  </si>
  <si>
    <t>Net new childcare spaces approved (in-year)</t>
  </si>
  <si>
    <t>182</t>
  </si>
  <si>
    <t>130</t>
  </si>
  <si>
    <t>341</t>
  </si>
  <si>
    <t>159</t>
  </si>
  <si>
    <t>New # of city-facilitated social infrastructure projects delivered</t>
  </si>
  <si>
    <t>1</t>
  </si>
  <si>
    <t>Vancouver Civic Theatres</t>
  </si>
  <si>
    <t>Utilization rate for civic theatres (# of events/days in year)</t>
  </si>
  <si>
    <t>53.0%</t>
  </si>
  <si>
    <t>53.2%</t>
  </si>
  <si>
    <t>59.5%</t>
  </si>
  <si>
    <t>58.1%</t>
  </si>
  <si>
    <t>56.5%</t>
  </si>
  <si>
    <t>57.5%</t>
  </si>
  <si>
    <t>Annual attendance at civic theatres</t>
  </si>
  <si>
    <t>625,255</t>
  </si>
  <si>
    <t>729,630</t>
  </si>
  <si>
    <t>755,052</t>
  </si>
  <si>
    <t>776,824</t>
  </si>
  <si>
    <t>785,000</t>
  </si>
  <si>
    <t>800,000</t>
  </si>
  <si>
    <t>Number of events at the civic theatres</t>
  </si>
  <si>
    <t>643</t>
  </si>
  <si>
    <t>674</t>
  </si>
  <si>
    <t>884</t>
  </si>
  <si>
    <t>874</t>
  </si>
  <si>
    <t>875</t>
  </si>
  <si>
    <t>880</t>
  </si>
  <si>
    <t>City Clerk's Office</t>
  </si>
  <si>
    <t>Access to Information and Privacy</t>
  </si>
  <si>
    <t># FOI Requests per Year (Formal)</t>
  </si>
  <si>
    <t>431</t>
  </si>
  <si>
    <t>503</t>
  </si>
  <si>
    <t>536</t>
  </si>
  <si>
    <t>665</t>
  </si>
  <si>
    <t>810</t>
  </si>
  <si>
    <t># of digital files stored (net)</t>
  </si>
  <si>
    <t>436,836</t>
  </si>
  <si>
    <t>420,000</t>
  </si>
  <si>
    <t># of Privacy Impact Assessments</t>
  </si>
  <si>
    <t>45</t>
  </si>
  <si>
    <t>66</t>
  </si>
  <si>
    <t># FOI Requests per Year (Formal) per capita</t>
  </si>
  <si>
    <t>69</t>
  </si>
  <si>
    <t>84</t>
  </si>
  <si>
    <t>102</t>
  </si>
  <si>
    <t>120</t>
  </si>
  <si>
    <t>Business &amp; Election Services</t>
  </si>
  <si>
    <t># of Registered Voters⁵</t>
  </si>
  <si>
    <t>442,792</t>
  </si>
  <si>
    <t>448,332</t>
  </si>
  <si>
    <t>2017: By-election / 2018: Municipal Election</t>
  </si>
  <si>
    <t>⁵</t>
  </si>
  <si>
    <t># of Voter Turnout⁵</t>
  </si>
  <si>
    <t>48,645</t>
  </si>
  <si>
    <t>176,450</t>
  </si>
  <si>
    <t>% of Voter Turnout⁵</t>
  </si>
  <si>
    <t>11.0%</t>
  </si>
  <si>
    <t>39.4%</t>
  </si>
  <si>
    <t># of Election Outreach Events</t>
  </si>
  <si>
    <t>79</t>
  </si>
  <si>
    <t># of Correspondence pieces</t>
  </si>
  <si>
    <t>4,053</t>
  </si>
  <si>
    <t>4,500</t>
  </si>
  <si>
    <t>City of Vancouver Archives</t>
  </si>
  <si>
    <t># of Inquiries</t>
  </si>
  <si>
    <t>2,135</t>
  </si>
  <si>
    <t>2,223</t>
  </si>
  <si>
    <t>2,088</t>
  </si>
  <si>
    <t>2,554</t>
  </si>
  <si>
    <t>2,300</t>
  </si>
  <si>
    <t># of Archives Visits</t>
  </si>
  <si>
    <t>1,841</t>
  </si>
  <si>
    <t>1,696</t>
  </si>
  <si>
    <t>1,366</t>
  </si>
  <si>
    <t>1,492</t>
  </si>
  <si>
    <t>1,600</t>
  </si>
  <si>
    <t># of Database Hits (online visits)⁶</t>
  </si>
  <si>
    <t>322,993</t>
  </si>
  <si>
    <t>324,830</t>
  </si>
  <si>
    <t>280,587</t>
  </si>
  <si>
    <t>370,807</t>
  </si>
  <si>
    <t>320,000</t>
  </si>
  <si>
    <t>​2017 data excludes July and August data due to analytics software upgrade.</t>
  </si>
  <si>
    <t>⁶</t>
  </si>
  <si>
    <t>External Relations and Protocol</t>
  </si>
  <si>
    <t>Official visits and study tours by international and national government delegations</t>
  </si>
  <si>
    <t>57</t>
  </si>
  <si>
    <t>60</t>
  </si>
  <si>
    <t>15</t>
  </si>
  <si>
    <t>20</t>
  </si>
  <si>
    <t>Legislative Operations</t>
  </si>
  <si>
    <t>Total Speakers at Council Meetings⁷</t>
  </si>
  <si>
    <t>679</t>
  </si>
  <si>
    <t>571</t>
  </si>
  <si>
    <t>805</t>
  </si>
  <si>
    <t>895</t>
  </si>
  <si>
    <t>800</t>
  </si>
  <si>
    <t>​Sum of Standing Committee and Public Hearing.</t>
  </si>
  <si>
    <t>⁷</t>
  </si>
  <si>
    <t>Support of Advisory Committee meetings (in hours)</t>
  </si>
  <si>
    <t>175</t>
  </si>
  <si>
    <t>158</t>
  </si>
  <si>
    <t>108</t>
  </si>
  <si>
    <t>Support of Council meetings (in hours)⁸</t>
  </si>
  <si>
    <t>1,357</t>
  </si>
  <si>
    <t>1,650</t>
  </si>
  <si>
    <t>Sum of Council, In-Camera, Special, Standing Committee, Public Hearings, Court of Revision, etc.</t>
  </si>
  <si>
    <t>⁸</t>
  </si>
  <si>
    <t>City Manager's Office</t>
  </si>
  <si>
    <t>Business Planning and Project Support</t>
  </si>
  <si>
    <t># of active projects</t>
  </si>
  <si>
    <t>88</t>
  </si>
  <si>
    <t>95</t>
  </si>
  <si>
    <t>100</t>
  </si>
  <si>
    <t>Business Planning and Project Support Average Client Satisfaction Score</t>
  </si>
  <si>
    <t>94%</t>
  </si>
  <si>
    <t>90%</t>
  </si>
  <si>
    <t>Civic Engagement and Communications</t>
  </si>
  <si>
    <t>Incoming media calls⁹</t>
  </si>
  <si>
    <t>3,704</t>
  </si>
  <si>
    <t>3,663</t>
  </si>
  <si>
    <t>3,661</t>
  </si>
  <si>
    <t>3,037</t>
  </si>
  <si>
    <t>2,600</t>
  </si>
  <si>
    <t>​From 2018 onwards, the number of incoming media calls does not include Park Board due to a change in process.</t>
  </si>
  <si>
    <t>⁹</t>
  </si>
  <si>
    <t>Outgoing information bulletins, press releases, statements, media events¹⁰</t>
  </si>
  <si>
    <t>238</t>
  </si>
  <si>
    <t>308</t>
  </si>
  <si>
    <t>375</t>
  </si>
  <si>
    <t>320</t>
  </si>
  <si>
    <t>​​From 2018 onwards, the number of outgoing information bulletins, press releases, statements and media events does not include Park Board due to a change in process.</t>
  </si>
  <si>
    <t>¹⁰</t>
  </si>
  <si>
    <t>Total followers on all active social media accounts</t>
  </si>
  <si>
    <t>167,933</t>
  </si>
  <si>
    <t>399,545</t>
  </si>
  <si>
    <t>488,911</t>
  </si>
  <si>
    <t>546,331</t>
  </si>
  <si>
    <t>592,100</t>
  </si>
  <si>
    <t>651,000</t>
  </si>
  <si>
    <t>Number of public engagement projects</t>
  </si>
  <si>
    <t>201</t>
  </si>
  <si>
    <t>176</t>
  </si>
  <si>
    <t>167</t>
  </si>
  <si>
    <t>224</t>
  </si>
  <si>
    <t>Total points of engagement (interactions)¹¹</t>
  </si>
  <si>
    <t>86,462</t>
  </si>
  <si>
    <t>159,078</t>
  </si>
  <si>
    <t>158,747</t>
  </si>
  <si>
    <t>107,198</t>
  </si>
  <si>
    <t>105,000</t>
  </si>
  <si>
    <t>120,000</t>
  </si>
  <si>
    <t>Civic Engagement transitioned to a new data collection method in Q2 2019.</t>
  </si>
  <si>
    <t>¹¹</t>
  </si>
  <si>
    <t>Engagement rate on corporate social media channels¹²</t>
  </si>
  <si>
    <t>0.48%</t>
  </si>
  <si>
    <t>0.47%</t>
  </si>
  <si>
    <t>0.89%</t>
  </si>
  <si>
    <t>0.96%</t>
  </si>
  <si>
    <t>1.08%</t>
  </si>
  <si>
    <t>Number of likes, comments, video views, link clicks and shares.</t>
  </si>
  <si>
    <t>¹²</t>
  </si>
  <si>
    <t>Annual Talk Vancouver Budget Survey respondents</t>
  </si>
  <si>
    <t>2,277</t>
  </si>
  <si>
    <t>2,599</t>
  </si>
  <si>
    <t>3,356</t>
  </si>
  <si>
    <t>3,096</t>
  </si>
  <si>
    <t>3,000</t>
  </si>
  <si>
    <t>3,500</t>
  </si>
  <si>
    <t>Internal Audit</t>
  </si>
  <si>
    <t># of Audits &amp; Reviews Performed</t>
  </si>
  <si>
    <t>12</t>
  </si>
  <si>
    <t>Sport Hosting Vancouver</t>
  </si>
  <si>
    <t># of participants reached through Community Sport Hosting Grants recipient events</t>
  </si>
  <si>
    <t>3,764</t>
  </si>
  <si>
    <t>13,581</t>
  </si>
  <si>
    <t>13,301</t>
  </si>
  <si>
    <t>17,905</t>
  </si>
  <si>
    <t>23,458</t>
  </si>
  <si>
    <t>25,000</t>
  </si>
  <si>
    <t>Economic Impact of hosting major sport events ($ millions)</t>
  </si>
  <si>
    <t>$27.35</t>
  </si>
  <si>
    <t>$14.00</t>
  </si>
  <si>
    <t>$83.75</t>
  </si>
  <si>
    <t>$123.00</t>
  </si>
  <si>
    <t>$100.00</t>
  </si>
  <si>
    <t># of major sport events hosted</t>
  </si>
  <si>
    <t>3</t>
  </si>
  <si>
    <t>8</t>
  </si>
  <si>
    <t>Vancouver Affordable Housing Agency (VAHA)</t>
  </si>
  <si>
    <t># of new affordable homes under development by VAHA</t>
  </si>
  <si>
    <t>2,307</t>
  </si>
  <si>
    <t>1,909</t>
  </si>
  <si>
    <t>2,000</t>
  </si>
  <si>
    <t>Total # of new affordable homes completed by VAHA</t>
  </si>
  <si>
    <t>496</t>
  </si>
  <si>
    <t>606</t>
  </si>
  <si>
    <t>1,000</t>
  </si>
  <si>
    <t>Development, Buildings and Licensing (DBL)</t>
  </si>
  <si>
    <t>Enable and approve a safe, affordable, resilient and accessible built environment</t>
  </si>
  <si>
    <t>Permit Applications: Not Available to Apply for Online</t>
  </si>
  <si>
    <t>38%</t>
  </si>
  <si>
    <t>25%</t>
  </si>
  <si>
    <t>Decrease</t>
  </si>
  <si>
    <t>Permit Applications: Applied for Online</t>
  </si>
  <si>
    <t>51%</t>
  </si>
  <si>
    <t>60%</t>
  </si>
  <si>
    <t>Permit Applications: Available to Apply for Online, but done in-person</t>
  </si>
  <si>
    <t>26%</t>
  </si>
  <si>
    <t>23%</t>
  </si>
  <si>
    <t>15%</t>
  </si>
  <si>
    <t>Simple Permits: Average Service Center Wait Time</t>
  </si>
  <si>
    <t>2:30</t>
  </si>
  <si>
    <t>1:43</t>
  </si>
  <si>
    <t>1:13</t>
  </si>
  <si>
    <t>0:59</t>
  </si>
  <si>
    <t>Service Centre Customer Satisfaction</t>
  </si>
  <si>
    <t>86%</t>
  </si>
  <si>
    <t>Small Home New Construction - Median Processing Time (wks)</t>
  </si>
  <si>
    <t>35</t>
  </si>
  <si>
    <t>30</t>
  </si>
  <si>
    <t>25</t>
  </si>
  <si>
    <t>Affordable Housing Development &amp; Building Permit Processing Time (weeks) - Building Permit (Intake to Stage 1 issuance)</t>
  </si>
  <si>
    <t>18.5</t>
  </si>
  <si>
    <t>12.4</t>
  </si>
  <si>
    <t>Affordable Housing Development &amp; Building Permit Processing Time - Development Permit (Weeks to Decision)</t>
  </si>
  <si>
    <t>12.1</t>
  </si>
  <si>
    <t>On Time Construction Inspections</t>
  </si>
  <si>
    <t>92%</t>
  </si>
  <si>
    <t>93%</t>
  </si>
  <si>
    <t>Enable and approve businesses to operate</t>
  </si>
  <si>
    <t>Total Value of Building Permits¹³</t>
  </si>
  <si>
    <t>$3.24</t>
  </si>
  <si>
    <t>$2.82</t>
  </si>
  <si>
    <t>$3.09</t>
  </si>
  <si>
    <t>$4.95</t>
  </si>
  <si>
    <t>$3.30</t>
  </si>
  <si>
    <t>YTD value (i.e., $ value as of September 30th.)</t>
  </si>
  <si>
    <t>¹³</t>
  </si>
  <si>
    <t>Business Licenses Issued: Vehicle for Hire¹⁴</t>
  </si>
  <si>
    <t>11,850</t>
  </si>
  <si>
    <t>11,844</t>
  </si>
  <si>
    <t>12,500</t>
  </si>
  <si>
    <t>14,000</t>
  </si>
  <si>
    <t>Calculation methodology changed, numbers restated since 2017.</t>
  </si>
  <si>
    <t>¹⁴</t>
  </si>
  <si>
    <t>Business Licenses Issued: Other¹⁴</t>
  </si>
  <si>
    <t>49,539</t>
  </si>
  <si>
    <t>51,156</t>
  </si>
  <si>
    <t>51,500</t>
  </si>
  <si>
    <t>52,000</t>
  </si>
  <si>
    <t>Business Licenses Issued: Short -Term Rental</t>
  </si>
  <si>
    <t>3,295</t>
  </si>
  <si>
    <t>5,000</t>
  </si>
  <si>
    <t>Business License Renewals: Initiated Online (%)</t>
  </si>
  <si>
    <t>58%</t>
  </si>
  <si>
    <t>57%</t>
  </si>
  <si>
    <t>62%</t>
  </si>
  <si>
    <t>65%</t>
  </si>
  <si>
    <t>70%</t>
  </si>
  <si>
    <t>Minor Commercial Renovation - Median Permit Time (wks)</t>
  </si>
  <si>
    <t>Maintain community standards to support safe, quality neighbourhoods</t>
  </si>
  <si>
    <t>20,244</t>
  </si>
  <si>
    <t>21,419</t>
  </si>
  <si>
    <t>20,719</t>
  </si>
  <si>
    <t>20,793</t>
  </si>
  <si>
    <t>21,000</t>
  </si>
  <si>
    <t>Short-Term Rental Compliance Rate</t>
  </si>
  <si>
    <t>73%</t>
  </si>
  <si>
    <t>Compliance with Bylaw Violations: Escalated</t>
  </si>
  <si>
    <t>118</t>
  </si>
  <si>
    <t>46</t>
  </si>
  <si>
    <t>Compliance with Bylaw Violations: Non-Compliant</t>
  </si>
  <si>
    <t>739</t>
  </si>
  <si>
    <t>1,655</t>
  </si>
  <si>
    <t>2,650</t>
  </si>
  <si>
    <t>Compliance with Bylaw Violations: Compliant</t>
  </si>
  <si>
    <t>3,613</t>
  </si>
  <si>
    <t>4,778</t>
  </si>
  <si>
    <t>5,040</t>
  </si>
  <si>
    <t>5,140</t>
  </si>
  <si>
    <t>Engineering - PDS</t>
  </si>
  <si>
    <t>Engineering Strategy and Standards</t>
  </si>
  <si>
    <t># of Street Use conflicts resolved</t>
  </si>
  <si>
    <t>1,408</t>
  </si>
  <si>
    <t>1,470</t>
  </si>
  <si>
    <t>3,082</t>
  </si>
  <si>
    <t>6,000</t>
  </si>
  <si>
    <t>Engineering Projects and Development Services</t>
  </si>
  <si>
    <t># of staff trained on Engineering quality management and continuous improvement processes</t>
  </si>
  <si>
    <t>245</t>
  </si>
  <si>
    <t>359</t>
  </si>
  <si>
    <t>240</t>
  </si>
  <si>
    <t># of staff trained on archeological preservation processes</t>
  </si>
  <si>
    <t>29</t>
  </si>
  <si>
    <t>156</t>
  </si>
  <si>
    <t>528</t>
  </si>
  <si>
    <t>275</t>
  </si>
  <si>
    <t>300</t>
  </si>
  <si>
    <t>Percent of capital projects conforming with mandatory quality and performance standards</t>
  </si>
  <si>
    <t>95%</t>
  </si>
  <si>
    <t>Engineering development services and land survey</t>
  </si>
  <si>
    <t># of street use permits issued for construction activities</t>
  </si>
  <si>
    <t>2,379</t>
  </si>
  <si>
    <t>2,417</t>
  </si>
  <si>
    <t>2,445</t>
  </si>
  <si>
    <t>2,738</t>
  </si>
  <si>
    <t>2,850</t>
  </si>
  <si>
    <t># of temporary special zone permits issued</t>
  </si>
  <si>
    <t>4,151</t>
  </si>
  <si>
    <t>4,294</t>
  </si>
  <si>
    <t>4,558</t>
  </si>
  <si>
    <t>4,375</t>
  </si>
  <si>
    <t># of rezoning applications reviewed by Engineering</t>
  </si>
  <si>
    <t>50</t>
  </si>
  <si>
    <t>62</t>
  </si>
  <si>
    <t>% Engineering permits applied for online</t>
  </si>
  <si>
    <t>30%</t>
  </si>
  <si>
    <t># of development applications reviewed by Engineering</t>
  </si>
  <si>
    <t>780</t>
  </si>
  <si>
    <t>760</t>
  </si>
  <si>
    <t>905</t>
  </si>
  <si>
    <t>Project Delivery</t>
  </si>
  <si>
    <t>Value of Public Works infrastructure projects launched ($ millions)</t>
  </si>
  <si>
    <t>$57</t>
  </si>
  <si>
    <t>$94</t>
  </si>
  <si>
    <t>$60</t>
  </si>
  <si>
    <t>$75</t>
  </si>
  <si>
    <t>$105</t>
  </si>
  <si>
    <t>% of Public Works infrastructure projects on-time</t>
  </si>
  <si>
    <t>83%</t>
  </si>
  <si>
    <t>% of Public Works infrastructure projects on-budget</t>
  </si>
  <si>
    <t>75%</t>
  </si>
  <si>
    <t>89%</t>
  </si>
  <si>
    <t>Engineering - Public Works</t>
  </si>
  <si>
    <t>Film and Special Events</t>
  </si>
  <si>
    <t># of special event permits issued¹⁵</t>
  </si>
  <si>
    <t>535</t>
  </si>
  <si>
    <t>518</t>
  </si>
  <si>
    <t>560</t>
  </si>
  <si>
    <t>386</t>
  </si>
  <si>
    <t>400</t>
  </si>
  <si>
    <t>​As of January 2018, block parties are no longer being tracked as part of this metric. The block party and special event processes are quite different (e.g. block parties are free)​​​.​</t>
  </si>
  <si>
    <t>Public Space and Street Use</t>
  </si>
  <si>
    <t>¹⁵</t>
  </si>
  <si>
    <t># of film applications received</t>
  </si>
  <si>
    <t>331</t>
  </si>
  <si>
    <t>415</t>
  </si>
  <si>
    <t>410</t>
  </si>
  <si>
    <t>465</t>
  </si>
  <si>
    <t># of film permits issued¹⁶</t>
  </si>
  <si>
    <t>4,678</t>
  </si>
  <si>
    <t>6,068</t>
  </si>
  <si>
    <t>5,083</t>
  </si>
  <si>
    <t>5,105</t>
  </si>
  <si>
    <t>Switching to daily film permit (one/day) from multiple permits per day. Therefore, this metric will be phased out in 2020 and will replaced with the Filming Days metric.</t>
  </si>
  <si>
    <t>¹⁶</t>
  </si>
  <si>
    <t># of filming days</t>
  </si>
  <si>
    <t>2,348</t>
  </si>
  <si>
    <t>Fleet and Manufacturing Services</t>
  </si>
  <si>
    <t>% Fleet uptime/fleet availability¹⁷</t>
  </si>
  <si>
    <t>93.2%</t>
  </si>
  <si>
    <t>92.8%</t>
  </si>
  <si>
    <t>91.0%</t>
  </si>
  <si>
    <t>91.3%</t>
  </si>
  <si>
    <t>Newly implemented fleet management software measures uptime/availability differently than previous software.  Staff are working to align measurement methodologies and plan to reestablish metric  in 2020.</t>
  </si>
  <si>
    <t>Green Operations</t>
  </si>
  <si>
    <t>¹⁷</t>
  </si>
  <si>
    <t>Fleet GHG emissions (metric tonnes)</t>
  </si>
  <si>
    <t>15,676</t>
  </si>
  <si>
    <t>16,558</t>
  </si>
  <si>
    <t>16,319</t>
  </si>
  <si>
    <t>16,260</t>
  </si>
  <si>
    <t>13,600</t>
  </si>
  <si>
    <t>10,500</t>
  </si>
  <si>
    <t>Fuel consumption (litres)</t>
  </si>
  <si>
    <t>6,652,999</t>
  </si>
  <si>
    <t>7,092,997</t>
  </si>
  <si>
    <t>7,108,596</t>
  </si>
  <si>
    <t>6,811,929</t>
  </si>
  <si>
    <t>6,750,000</t>
  </si>
  <si>
    <t>6,900,000</t>
  </si>
  <si>
    <t># of Zero Emission Vehicles in corporate fleet</t>
  </si>
  <si>
    <t>53</t>
  </si>
  <si>
    <t>58</t>
  </si>
  <si>
    <t>116</t>
  </si>
  <si>
    <t>Kent Yard Services</t>
  </si>
  <si>
    <t>Total Recycled aggregates reused in City Construction Projects (tonnes)</t>
  </si>
  <si>
    <t>99,500</t>
  </si>
  <si>
    <t>142,800</t>
  </si>
  <si>
    <t>150,000</t>
  </si>
  <si>
    <t>165,000</t>
  </si>
  <si>
    <t>Parking Operations and Enforcement</t>
  </si>
  <si>
    <t>% of tickets voided at initial screening</t>
  </si>
  <si>
    <t>5.30%</t>
  </si>
  <si>
    <t>6.43%</t>
  </si>
  <si>
    <t>6.60%</t>
  </si>
  <si>
    <t>5.60%</t>
  </si>
  <si>
    <t>4.40%</t>
  </si>
  <si>
    <t>4.45%</t>
  </si>
  <si>
    <t>Street Infrastructure and Maintenance</t>
  </si>
  <si>
    <t>Formal disputes on Gross issued tickets</t>
  </si>
  <si>
    <t>0.9%</t>
  </si>
  <si>
    <t>1.3%</t>
  </si>
  <si>
    <t>1.0%</t>
  </si>
  <si>
    <t>Tickets adjudicated on Gross issued Tickets</t>
  </si>
  <si>
    <t>0.3%</t>
  </si>
  <si>
    <t>0.4%</t>
  </si>
  <si>
    <t>0.5%</t>
  </si>
  <si>
    <t>Gross # of parking tickets issued</t>
  </si>
  <si>
    <t>382,967</t>
  </si>
  <si>
    <t>392,274</t>
  </si>
  <si>
    <t>381,577</t>
  </si>
  <si>
    <t>414,784</t>
  </si>
  <si>
    <t>401,000</t>
  </si>
  <si>
    <t>Parking Policy and management</t>
  </si>
  <si>
    <t># of meter spaces</t>
  </si>
  <si>
    <t>10,100</t>
  </si>
  <si>
    <t>10,200</t>
  </si>
  <si>
    <t>11,200</t>
  </si>
  <si>
    <t>12,000</t>
  </si>
  <si>
    <t>Revenue from parking permits issued</t>
  </si>
  <si>
    <t>$1,109,876</t>
  </si>
  <si>
    <t>$1,178,388</t>
  </si>
  <si>
    <t>$1,292,000</t>
  </si>
  <si>
    <t>$1,450,000</t>
  </si>
  <si>
    <t>$1,470,000</t>
  </si>
  <si>
    <t>$1,500,000</t>
  </si>
  <si>
    <t># of parking permits issued</t>
  </si>
  <si>
    <t>25,700</t>
  </si>
  <si>
    <t>26,600</t>
  </si>
  <si>
    <t>27,400</t>
  </si>
  <si>
    <t>26,300</t>
  </si>
  <si>
    <t>25,500</t>
  </si>
  <si>
    <t>23,500</t>
  </si>
  <si>
    <t>% of non-coin meter revenue</t>
  </si>
  <si>
    <t>44%</t>
  </si>
  <si>
    <t>50%</t>
  </si>
  <si>
    <t>56%</t>
  </si>
  <si>
    <t>Parking meter revenue</t>
  </si>
  <si>
    <t>$49.5M</t>
  </si>
  <si>
    <t>$50.2M</t>
  </si>
  <si>
    <t>$53.2M</t>
  </si>
  <si>
    <t>$55.8M</t>
  </si>
  <si>
    <t>$59.5M</t>
  </si>
  <si>
    <t>$64.0 M</t>
  </si>
  <si>
    <t>Street Activities</t>
  </si>
  <si>
    <t># of Street Use permits (e.g. food trucks, patios)</t>
  </si>
  <si>
    <t>4,220</t>
  </si>
  <si>
    <t>3,829</t>
  </si>
  <si>
    <t>4,065</t>
  </si>
  <si>
    <t># of street activity projects completed</t>
  </si>
  <si>
    <t>221</t>
  </si>
  <si>
    <t>180</t>
  </si>
  <si>
    <t>185</t>
  </si>
  <si>
    <t>Area of public space (metres squared)</t>
  </si>
  <si>
    <t>280,000</t>
  </si>
  <si>
    <t>288,720</t>
  </si>
  <si>
    <t>292,000</t>
  </si>
  <si>
    <t># of community partnerships</t>
  </si>
  <si>
    <t>1,678</t>
  </si>
  <si>
    <t>1,658</t>
  </si>
  <si>
    <t>1,660</t>
  </si>
  <si>
    <t>Street Use Management</t>
  </si>
  <si>
    <t>Count of public bike share rides</t>
  </si>
  <si>
    <t> 143,610</t>
  </si>
  <si>
    <t>550,477</t>
  </si>
  <si>
    <t>706,491</t>
  </si>
  <si>
    <t>850,000</t>
  </si>
  <si>
    <t>Public Bike Share rides per bike per day</t>
  </si>
  <si>
    <t> 1.42</t>
  </si>
  <si>
    <t>1.35</t>
  </si>
  <si>
    <t>1.27</t>
  </si>
  <si>
    <t>1.30</t>
  </si>
  <si>
    <t>Street cleaning</t>
  </si>
  <si>
    <t>Reported Incidents of Abandoned Waste (3-1-1 cases)</t>
  </si>
  <si>
    <t>16,580</t>
  </si>
  <si>
    <t>18,782</t>
  </si>
  <si>
    <t>20,570</t>
  </si>
  <si>
    <t>21,611</t>
  </si>
  <si>
    <t>21,100</t>
  </si>
  <si>
    <t>20,800</t>
  </si>
  <si>
    <t>Reported Incidents of Street Litter (3-1-1 cases)</t>
  </si>
  <si>
    <t>3,055</t>
  </si>
  <si>
    <t>2,731</t>
  </si>
  <si>
    <t>2,638</t>
  </si>
  <si>
    <t>2,266</t>
  </si>
  <si>
    <t>2,720</t>
  </si>
  <si>
    <t>2,700</t>
  </si>
  <si>
    <t>Material Collected via Street Leaf Program (tonnes)</t>
  </si>
  <si>
    <t>4,830</t>
  </si>
  <si>
    <t>7,600</t>
  </si>
  <si>
    <t>5,400</t>
  </si>
  <si>
    <t>6,300</t>
  </si>
  <si>
    <t>Abandoned waste average response time (days)</t>
  </si>
  <si>
    <t>6.5</t>
  </si>
  <si>
    <t>5.7</t>
  </si>
  <si>
    <t>4.3</t>
  </si>
  <si>
    <t>3.5</t>
  </si>
  <si>
    <t>Garbage Collected from Litter cans (tonnes): Parks</t>
  </si>
  <si>
    <t>1,415</t>
  </si>
  <si>
    <t>1,102</t>
  </si>
  <si>
    <t>1,407</t>
  </si>
  <si>
    <t>1,430</t>
  </si>
  <si>
    <t>1,350</t>
  </si>
  <si>
    <t>Garbage Collected from Litter cans (tonnes): Sidewalk</t>
  </si>
  <si>
    <t>1,779</t>
  </si>
  <si>
    <t>1,787</t>
  </si>
  <si>
    <t>1,960</t>
  </si>
  <si>
    <t>2,002</t>
  </si>
  <si>
    <t>1,950</t>
  </si>
  <si>
    <t>Street litter average response times (days)</t>
  </si>
  <si>
    <t>3.93</t>
  </si>
  <si>
    <t>3.41</t>
  </si>
  <si>
    <t>4.47</t>
  </si>
  <si>
    <t>3.58</t>
  </si>
  <si>
    <t>3.50</t>
  </si>
  <si>
    <t>Abandoned waste collection (# of items)</t>
  </si>
  <si>
    <t>74,527</t>
  </si>
  <si>
    <t>99,981</t>
  </si>
  <si>
    <t>129,448</t>
  </si>
  <si>
    <t>155,000</t>
  </si>
  <si>
    <t>Street infrastructure and maintenance</t>
  </si>
  <si>
    <t>% of Major Road Network (MRN) rated good or above¹⁸</t>
  </si>
  <si>
    <t>External review of road conditions done periodically.</t>
  </si>
  <si>
    <t>¹⁸</t>
  </si>
  <si>
    <t>% of City arterial &amp; collector road network rated good or above¹⁸</t>
  </si>
  <si>
    <r>
      <t>% of Neighbourhood Street rated fair or above</t>
    </r>
    <r>
      <rPr>
        <sz val="36"/>
        <color theme="1"/>
        <rFont val="Calibri"/>
        <family val="2"/>
      </rPr>
      <t>¹⁸΄</t>
    </r>
    <r>
      <rPr>
        <sz val="36"/>
        <color theme="1"/>
        <rFont val="Trebuchet MS"/>
        <family val="2"/>
      </rPr>
      <t>¹⁹</t>
    </r>
  </si>
  <si>
    <t>The recommended pavement condition level to maintain for Neighbourhood Streets was updated from “Good” to “Fair” in 2019. 2015-18 Actuals were reported at the previous threshold of “Good” for Neighbourhood streets.</t>
  </si>
  <si>
    <t>¹⁹</t>
  </si>
  <si>
    <t>% of Major Road Network (MRN) repaved²⁰</t>
  </si>
  <si>
    <t>2.06%</t>
  </si>
  <si>
    <t>4.46%</t>
  </si>
  <si>
    <t>3.80%</t>
  </si>
  <si>
    <t>2.31%</t>
  </si>
  <si>
    <t>5.68%</t>
  </si>
  <si>
    <t>2.54%</t>
  </si>
  <si>
    <t>Through its municipal cost-sharing programs, TransLink contributes funding towards a variety of road, cycling, and pedestrian improvement projects across Metro Vancouver on specific streets classified as part of the Major Road Network (MRN).</t>
  </si>
  <si>
    <t>²⁰</t>
  </si>
  <si>
    <t>% of arterial and collector road network repaved</t>
  </si>
  <si>
    <t>2.57%</t>
  </si>
  <si>
    <t>1.47%</t>
  </si>
  <si>
    <t>2.10%</t>
  </si>
  <si>
    <t>1.23%</t>
  </si>
  <si>
    <t>2.14%</t>
  </si>
  <si>
    <t>1.27%</t>
  </si>
  <si>
    <t>% of Neighbourhood Street Network repaved</t>
  </si>
  <si>
    <t>1.29%</t>
  </si>
  <si>
    <t>1.10%</t>
  </si>
  <si>
    <t>0.70%</t>
  </si>
  <si>
    <t>0.73%</t>
  </si>
  <si>
    <t>Pot-hole service requests</t>
  </si>
  <si>
    <t>1,411</t>
  </si>
  <si>
    <t>2,040</t>
  </si>
  <si>
    <t>6,090</t>
  </si>
  <si>
    <t>3,633</t>
  </si>
  <si>
    <t>3,300</t>
  </si>
  <si>
    <t># of Street Corners with Curb Ramp Requests</t>
  </si>
  <si>
    <t>607</t>
  </si>
  <si>
    <t>527</t>
  </si>
  <si>
    <t># of Street lights out Service Requests</t>
  </si>
  <si>
    <t>8,318</t>
  </si>
  <si>
    <t>6,861</t>
  </si>
  <si>
    <t>6,500</t>
  </si>
  <si>
    <t>Transportation planning, design and management</t>
  </si>
  <si>
    <t>Kilometers of total bike network</t>
  </si>
  <si>
    <t>311</t>
  </si>
  <si>
    <t>322</t>
  </si>
  <si>
    <t>329</t>
  </si>
  <si>
    <t>338</t>
  </si>
  <si>
    <t>Mode share (walk + bike + transit)</t>
  </si>
  <si>
    <t>50.0%</t>
  </si>
  <si>
    <t>48.4%</t>
  </si>
  <si>
    <t>52.8%</t>
  </si>
  <si>
    <t>52.0%</t>
  </si>
  <si>
    <t>Total number of trips originating in the City of Vancouver 24 hrs</t>
  </si>
  <si>
    <t>1,954,285</t>
  </si>
  <si>
    <t>1,908,300</t>
  </si>
  <si>
    <t>1,932,700</t>
  </si>
  <si>
    <t>1,920,000</t>
  </si>
  <si>
    <t>1,950,000</t>
  </si>
  <si>
    <t>Number of traffic fatalities per year</t>
  </si>
  <si>
    <t>14</t>
  </si>
  <si>
    <t>Bike counts (Burrard, Lions Gate, and Viaduct)</t>
  </si>
  <si>
    <t>2,505,000</t>
  </si>
  <si>
    <t>2,369,000</t>
  </si>
  <si>
    <t>2,244,324</t>
  </si>
  <si>
    <t>2,403,259</t>
  </si>
  <si>
    <t>2,500,000</t>
  </si>
  <si>
    <t>Average vehicle kilometres travelled per resident</t>
  </si>
  <si>
    <t>4,320</t>
  </si>
  <si>
    <t>4,060</t>
  </si>
  <si>
    <t>3,800</t>
  </si>
  <si>
    <t>3,690</t>
  </si>
  <si>
    <t>3,400</t>
  </si>
  <si>
    <t>4,760</t>
  </si>
  <si>
    <t>% adults that are car-share members</t>
  </si>
  <si>
    <t>31%</t>
  </si>
  <si>
    <t>34%</t>
  </si>
  <si>
    <t>35%</t>
  </si>
  <si>
    <t>Transit boardings (systemwide)</t>
  </si>
  <si>
    <t>362,920,000</t>
  </si>
  <si>
    <t>384,830,000</t>
  </si>
  <si>
    <t>407,000,000</t>
  </si>
  <si>
    <t>435,910,000</t>
  </si>
  <si>
    <t>442,000,000</t>
  </si>
  <si>
    <t>Number of Traffic Related Serious Injuries</t>
  </si>
  <si>
    <t>270</t>
  </si>
  <si>
    <t>280</t>
  </si>
  <si>
    <t>274</t>
  </si>
  <si>
    <t>271</t>
  </si>
  <si>
    <t>Utilities Management</t>
  </si>
  <si>
    <t># of 3rd party plan reviews approved</t>
  </si>
  <si>
    <t>565</t>
  </si>
  <si>
    <t>950</t>
  </si>
  <si>
    <t>608</t>
  </si>
  <si>
    <t>582</t>
  </si>
  <si>
    <t>650</t>
  </si>
  <si>
    <t># of encroachment cases</t>
  </si>
  <si>
    <t>59</t>
  </si>
  <si>
    <t>65</t>
  </si>
  <si>
    <t># of 3rd party construction permits</t>
  </si>
  <si>
    <t>4,620</t>
  </si>
  <si>
    <t>2,183</t>
  </si>
  <si>
    <t>4,835</t>
  </si>
  <si>
    <t>2,474</t>
  </si>
  <si>
    <t>Engineering - Utilities</t>
  </si>
  <si>
    <t>Collections</t>
  </si>
  <si>
    <t># of garbage and green bin carts serviced</t>
  </si>
  <si>
    <t>201,997</t>
  </si>
  <si>
    <t>202,316</t>
  </si>
  <si>
    <t>184,809</t>
  </si>
  <si>
    <t>185,309</t>
  </si>
  <si>
    <t>185,800</t>
  </si>
  <si>
    <t>Zero Waste and Resource Recovery</t>
  </si>
  <si>
    <t>Residential Green Bin Collection (tonnes)</t>
  </si>
  <si>
    <t>47,771</t>
  </si>
  <si>
    <t>49,101</t>
  </si>
  <si>
    <t>48,959</t>
  </si>
  <si>
    <t>48,216</t>
  </si>
  <si>
    <t>48,500</t>
  </si>
  <si>
    <t>49,000</t>
  </si>
  <si>
    <t>Residential Garbage Collection (tonnes)</t>
  </si>
  <si>
    <t>33,530</t>
  </si>
  <si>
    <t>33,090</t>
  </si>
  <si>
    <t>34,750</t>
  </si>
  <si>
    <t>35,714</t>
  </si>
  <si>
    <t>34,900</t>
  </si>
  <si>
    <t>34,500</t>
  </si>
  <si>
    <t>% of missed collections resolved within service level agreement</t>
  </si>
  <si>
    <t>78%</t>
  </si>
  <si>
    <t>68%</t>
  </si>
  <si>
    <t>Drinking water utility management</t>
  </si>
  <si>
    <t>Water consumed per capita (litres) - residential</t>
  </si>
  <si>
    <t>290</t>
  </si>
  <si>
    <t>278</t>
  </si>
  <si>
    <t>272</t>
  </si>
  <si>
    <t>259</t>
  </si>
  <si>
    <t>258</t>
  </si>
  <si>
    <t>Water and Sewers</t>
  </si>
  <si>
    <t>Water consumed per capita (litres) - total</t>
  </si>
  <si>
    <t>493</t>
  </si>
  <si>
    <t>477</t>
  </si>
  <si>
    <t>476</t>
  </si>
  <si>
    <t>454</t>
  </si>
  <si>
    <t>453</t>
  </si>
  <si>
    <t>451</t>
  </si>
  <si>
    <t># of water main breaks</t>
  </si>
  <si>
    <t>90</t>
  </si>
  <si>
    <t>96</t>
  </si>
  <si>
    <t>111</t>
  </si>
  <si>
    <t>115</t>
  </si>
  <si>
    <t># of service connection breaks</t>
  </si>
  <si>
    <t>596</t>
  </si>
  <si>
    <t>529</t>
  </si>
  <si>
    <t>352</t>
  </si>
  <si>
    <t>455</t>
  </si>
  <si>
    <t>600</t>
  </si>
  <si>
    <t># of water connections replaced</t>
  </si>
  <si>
    <t>1,642</t>
  </si>
  <si>
    <t>1,301</t>
  </si>
  <si>
    <t>1,742</t>
  </si>
  <si>
    <t>1,340</t>
  </si>
  <si>
    <t>1,700</t>
  </si>
  <si>
    <t>Kilometres of water pipe replaced²¹</t>
  </si>
  <si>
    <t>7.4</t>
  </si>
  <si>
    <t>6.1</t>
  </si>
  <si>
    <t>8.1</t>
  </si>
  <si>
    <t>9.6</t>
  </si>
  <si>
    <t>13.4</t>
  </si>
  <si>
    <t>​Includes both distribution and transmission size.</t>
  </si>
  <si>
    <t>²¹</t>
  </si>
  <si>
    <t>Percentage of Passed Water Quality Tests -  Bacteriological</t>
  </si>
  <si>
    <t>100%</t>
  </si>
  <si>
    <t>Percentage of Passed Water Quality Tests -  Turbidity</t>
  </si>
  <si>
    <t>98.7%</t>
  </si>
  <si>
    <t>99.1%</t>
  </si>
  <si>
    <t>99.0%</t>
  </si>
  <si>
    <t>Green rainwater infrastructure implementation</t>
  </si>
  <si>
    <t># of green infrastructure assets in street right-of-way</t>
  </si>
  <si>
    <t>203</t>
  </si>
  <si>
    <t>206</t>
  </si>
  <si>
    <t>234</t>
  </si>
  <si>
    <t>Integrated Strategy and Utilities Planning</t>
  </si>
  <si>
    <t>Area of street right-of-way draining to green infrastructure (hectares)</t>
  </si>
  <si>
    <t>13.9</t>
  </si>
  <si>
    <t>14.1</t>
  </si>
  <si>
    <t>15.1</t>
  </si>
  <si>
    <t>15.7</t>
  </si>
  <si>
    <t>20.1</t>
  </si>
  <si>
    <t>Monitoring, modelling and data management</t>
  </si>
  <si>
    <t># of permanent rainfall monitoring stations (rain gauges) installed</t>
  </si>
  <si>
    <t>% of the City sewer and drainage system with a calibrated hydraulic model</t>
  </si>
  <si>
    <t>0%</t>
  </si>
  <si>
    <t>9%</t>
  </si>
  <si>
    <t>20%</t>
  </si>
  <si>
    <t># of permanent and temporary flow monitor stations installed</t>
  </si>
  <si>
    <t>21</t>
  </si>
  <si>
    <t>40</t>
  </si>
  <si>
    <t># of permanent combined sewer overflow (CSO) monitoring stations installed</t>
  </si>
  <si>
    <t>10</t>
  </si>
  <si>
    <t>Sewer and drainage utility management</t>
  </si>
  <si>
    <t>Cost per km of sewer pipe installation²²</t>
  </si>
  <si>
    <t>Cost</t>
  </si>
  <si>
    <t>$3,309,714</t>
  </si>
  <si>
    <t>$3,512,520</t>
  </si>
  <si>
    <t>$4,193,000</t>
  </si>
  <si>
    <t>$3,104,590</t>
  </si>
  <si>
    <t>$5,713,500</t>
  </si>
  <si>
    <t>$6,027,743</t>
  </si>
  <si>
    <t xml:space="preserve">Weighted average of both branch and trunk size. </t>
  </si>
  <si>
    <t>²²</t>
  </si>
  <si>
    <t>% of system that has separated storm and sanitary sewers</t>
  </si>
  <si>
    <t>52.7%</t>
  </si>
  <si>
    <t>53.5%</t>
  </si>
  <si>
    <t>53.9%</t>
  </si>
  <si>
    <t>54.2%</t>
  </si>
  <si>
    <t>54.7%</t>
  </si>
  <si>
    <t># of sewer connection trouble calls</t>
  </si>
  <si>
    <t>1,097</t>
  </si>
  <si>
    <t>1,155</t>
  </si>
  <si>
    <t>1,011</t>
  </si>
  <si>
    <t>1,168</t>
  </si>
  <si>
    <t>1,100</t>
  </si>
  <si>
    <t># of home / business flooding claims received</t>
  </si>
  <si>
    <t>196</t>
  </si>
  <si>
    <t>162</t>
  </si>
  <si>
    <t>172</t>
  </si>
  <si>
    <t>170</t>
  </si>
  <si>
    <t># of coliform limit exceedances (beaches and False Creek)</t>
  </si>
  <si>
    <t>Cost per km branch-size sewer pipe</t>
  </si>
  <si>
    <t>$2,604,646</t>
  </si>
  <si>
    <t>$2,413,550</t>
  </si>
  <si>
    <t>$2,912,000</t>
  </si>
  <si>
    <t>$2,547,890</t>
  </si>
  <si>
    <t>$2,978,000</t>
  </si>
  <si>
    <t>$3,141,790</t>
  </si>
  <si>
    <t>Cost per km trunk-size sewer pipe</t>
  </si>
  <si>
    <t>$4,235,685</t>
  </si>
  <si>
    <t>$5,221,770</t>
  </si>
  <si>
    <t>$6,323,000</t>
  </si>
  <si>
    <t>$6,175,730</t>
  </si>
  <si>
    <t>$9,134,000</t>
  </si>
  <si>
    <t>$9,636,370</t>
  </si>
  <si>
    <t># of sewer connections constructed</t>
  </si>
  <si>
    <t>837</t>
  </si>
  <si>
    <t>1,030</t>
  </si>
  <si>
    <t>923</t>
  </si>
  <si>
    <t>Kilometres of sewer pipe replaced²³</t>
  </si>
  <si>
    <t>7.1</t>
  </si>
  <si>
    <t>7.6</t>
  </si>
  <si>
    <t>4.1</t>
  </si>
  <si>
    <t>5.4</t>
  </si>
  <si>
    <t>4.0</t>
  </si>
  <si>
    <t>6.0</t>
  </si>
  <si>
    <t xml:space="preserve">Includes both branch and trunk size. </t>
  </si>
  <si>
    <t>²³</t>
  </si>
  <si>
    <t>Southeast False Creek Neighbourhood Energy Utility (NEU)</t>
  </si>
  <si>
    <t>Total building floor area receiving thermal energy services from NEU (square metres)</t>
  </si>
  <si>
    <t>392,604</t>
  </si>
  <si>
    <t>413,000</t>
  </si>
  <si>
    <t>480,000</t>
  </si>
  <si>
    <t>498,000</t>
  </si>
  <si>
    <t>534,000</t>
  </si>
  <si>
    <t>587,000</t>
  </si>
  <si>
    <t>Neighbourhood Energy Utility</t>
  </si>
  <si>
    <t>% of NEU energy supplied from renewable resources</t>
  </si>
  <si>
    <t>54%</t>
  </si>
  <si>
    <t>52%</t>
  </si>
  <si>
    <t>16%</t>
  </si>
  <si>
    <t>System planning for integrated water management</t>
  </si>
  <si>
    <t>% of the City covered by integrated water management plans – completed or in progress</t>
  </si>
  <si>
    <t>18%</t>
  </si>
  <si>
    <t>Number of groundwater management plan reviews completed</t>
  </si>
  <si>
    <t>110</t>
  </si>
  <si>
    <t>Number of rainwater management plan reviews completed</t>
  </si>
  <si>
    <t>56</t>
  </si>
  <si>
    <t>202</t>
  </si>
  <si>
    <t>Number of sewer and drainage plan reviews completed</t>
  </si>
  <si>
    <t>54</t>
  </si>
  <si>
    <t>Transfer station, recycling centres and landfill</t>
  </si>
  <si>
    <t>Landfill gas collection rate (%)</t>
  </si>
  <si>
    <t>71%</t>
  </si>
  <si>
    <t>Vancouver &amp; regional waste disposed to Vancouver Landfill (tonnes)²⁴</t>
  </si>
  <si>
    <t>550,172</t>
  </si>
  <si>
    <t>693,446</t>
  </si>
  <si>
    <t>735,473</t>
  </si>
  <si>
    <t>717,899</t>
  </si>
  <si>
    <t>723,200</t>
  </si>
  <si>
    <t>725,000</t>
  </si>
  <si>
    <t>​Includes tonnes received at Transfer Station.</t>
  </si>
  <si>
    <t>²⁴</t>
  </si>
  <si>
    <t>Vancouver and regional waste disposed of at the transfer station (tonnes)</t>
  </si>
  <si>
    <t>165,534</t>
  </si>
  <si>
    <t>156,606</t>
  </si>
  <si>
    <t>151,976</t>
  </si>
  <si>
    <t>156,907</t>
  </si>
  <si>
    <t>158,000</t>
  </si>
  <si>
    <t>Finance, Risk and Supply Chain Management (FRS)</t>
  </si>
  <si>
    <t>Accounting Services</t>
  </si>
  <si>
    <t># of tax folios</t>
  </si>
  <si>
    <t>197,776</t>
  </si>
  <si>
    <t>199,993</t>
  </si>
  <si>
    <t>203,725</t>
  </si>
  <si>
    <t>206,268</t>
  </si>
  <si>
    <t>209,580</t>
  </si>
  <si>
    <t>213,000</t>
  </si>
  <si>
    <t>Unqualified audit</t>
  </si>
  <si>
    <t>% of tickets outstanding</t>
  </si>
  <si>
    <t>11.5%</t>
  </si>
  <si>
    <t>12.0%</t>
  </si>
  <si>
    <t>13.8%</t>
  </si>
  <si>
    <t>14.8%</t>
  </si>
  <si>
    <t>13.3%</t>
  </si>
  <si>
    <t>14.0%</t>
  </si>
  <si>
    <t>% of core revenue services payments received electronically²⁵</t>
  </si>
  <si>
    <t>69%</t>
  </si>
  <si>
    <t>Percentage reflects results for tax/ utilities payments, and vacancy tax/parking tickets.</t>
  </si>
  <si>
    <t>²⁵</t>
  </si>
  <si>
    <t>Financial Planning and Analysis</t>
  </si>
  <si>
    <t>Operating expenditure budget ($ millions)²⁶</t>
  </si>
  <si>
    <t>$1,223</t>
  </si>
  <si>
    <t>$1,265</t>
  </si>
  <si>
    <t>$1,323</t>
  </si>
  <si>
    <t>$1,407</t>
  </si>
  <si>
    <t>$1,513</t>
  </si>
  <si>
    <t>²⁶</t>
  </si>
  <si>
    <t>Long-term Financial Strategy</t>
  </si>
  <si>
    <t>Property Tax increase²⁷</t>
  </si>
  <si>
    <t>2.46%</t>
  </si>
  <si>
    <t>2.02%</t>
  </si>
  <si>
    <t>3.87%</t>
  </si>
  <si>
    <t>4.27%</t>
  </si>
  <si>
    <t>4.50%</t>
  </si>
  <si>
    <t>2019 figure represents the actual tax increase.</t>
  </si>
  <si>
    <t>²⁷</t>
  </si>
  <si>
    <t>Debt service as % of operating revenue</t>
  </si>
  <si>
    <t>9.28%</t>
  </si>
  <si>
    <t>9.14%</t>
  </si>
  <si>
    <t>9.05%</t>
  </si>
  <si>
    <t>9.21%</t>
  </si>
  <si>
    <t>9.47%</t>
  </si>
  <si>
    <t>Net debt per capita ($)</t>
  </si>
  <si>
    <t>$954</t>
  </si>
  <si>
    <t>$943</t>
  </si>
  <si>
    <t>$911</t>
  </si>
  <si>
    <t>$875</t>
  </si>
  <si>
    <t>$838</t>
  </si>
  <si>
    <t>$856</t>
  </si>
  <si>
    <t>Strategic Planning and Program Management</t>
  </si>
  <si>
    <t>CPI savings</t>
  </si>
  <si>
    <t>$500,000</t>
  </si>
  <si>
    <t>Supply Chain Management</t>
  </si>
  <si>
    <t>Value of contracts awarded ($ millions)</t>
  </si>
  <si>
    <t>$129</t>
  </si>
  <si>
    <t>$132</t>
  </si>
  <si>
    <t>$157</t>
  </si>
  <si>
    <t>$224</t>
  </si>
  <si>
    <t>$160</t>
  </si>
  <si>
    <t>$190</t>
  </si>
  <si>
    <t>% of contracts competitively bid</t>
  </si>
  <si>
    <t>98.5%</t>
  </si>
  <si>
    <t>97.7%</t>
  </si>
  <si>
    <t>97.8%</t>
  </si>
  <si>
    <t>91.2%</t>
  </si>
  <si>
    <t>98.0%</t>
  </si>
  <si>
    <t>Treasury</t>
  </si>
  <si>
    <t>City of Vancouver credit rating</t>
  </si>
  <si>
    <t>Aaa/AA+</t>
  </si>
  <si>
    <t>Aaa/AAA</t>
  </si>
  <si>
    <t>Average rate of return on investments</t>
  </si>
  <si>
    <t>1.82%</t>
  </si>
  <si>
    <t>1.54%</t>
  </si>
  <si>
    <t>1.32%</t>
  </si>
  <si>
    <t>1.75%</t>
  </si>
  <si>
    <t>1.90%</t>
  </si>
  <si>
    <t>Cash flow generation ratio</t>
  </si>
  <si>
    <t>22%</t>
  </si>
  <si>
    <t>Debt service coverage ratio</t>
  </si>
  <si>
    <t>8.9%</t>
  </si>
  <si>
    <t>Human Resources (HR)</t>
  </si>
  <si>
    <t>Organizational Health and Safety</t>
  </si>
  <si>
    <t>Time-loss injuries per 100 workers²⁸</t>
  </si>
  <si>
    <t>4.45</t>
  </si>
  <si>
    <t>5.46</t>
  </si>
  <si>
    <t>4.32</t>
  </si>
  <si>
    <t>4.78</t>
  </si>
  <si>
    <t>Restated, aligned with WSBC time loss calculation.</t>
  </si>
  <si>
    <t>²⁸</t>
  </si>
  <si>
    <t>Average attendance rate - days lost</t>
  </si>
  <si>
    <t>14.5</t>
  </si>
  <si>
    <t>15.3</t>
  </si>
  <si>
    <t>15.2</t>
  </si>
  <si>
    <t>14.8</t>
  </si>
  <si>
    <t>Total # of time-loss claims submitted to WorkSafe BC</t>
  </si>
  <si>
    <t>286</t>
  </si>
  <si>
    <t>316</t>
  </si>
  <si>
    <t>310</t>
  </si>
  <si>
    <t>Total # of health care only claims submitted to Work Safe BC</t>
  </si>
  <si>
    <t>326</t>
  </si>
  <si>
    <t>289</t>
  </si>
  <si>
    <t>301</t>
  </si>
  <si>
    <t>Total # of WorkSafe BC orders</t>
  </si>
  <si>
    <t>11</t>
  </si>
  <si>
    <t>16</t>
  </si>
  <si>
    <t>Talent Management</t>
  </si>
  <si>
    <t>Average time to fill (days)</t>
  </si>
  <si>
    <t>52</t>
  </si>
  <si>
    <t>51</t>
  </si>
  <si>
    <t>Voluntary turnover &lt; 3 years²⁹</t>
  </si>
  <si>
    <t>26</t>
  </si>
  <si>
    <t>23</t>
  </si>
  <si>
    <t>71</t>
  </si>
  <si>
    <t>​# of staff</t>
  </si>
  <si>
    <t>²⁹</t>
  </si>
  <si>
    <t>% of female hires in under-represented occupations</t>
  </si>
  <si>
    <t>19%</t>
  </si>
  <si>
    <t>21%</t>
  </si>
  <si>
    <t>Hires and promotions - women in senior management</t>
  </si>
  <si>
    <t>53%</t>
  </si>
  <si>
    <t>Planning, Urban Design and Sustainability (PDS)</t>
  </si>
  <si>
    <t>Affordable housing</t>
  </si>
  <si>
    <t>Cumulative # of purpose-built market rental housing units approved under the Housing Vancouver Strategy (2018-2027)</t>
  </si>
  <si>
    <t>822</t>
  </si>
  <si>
    <t>1,851</t>
  </si>
  <si>
    <t>2,710</t>
  </si>
  <si>
    <t>3,630</t>
  </si>
  <si>
    <t>Cumulative # of purpose-built market rental housing units completed under the Housing Vancouver Strategy (2018-2027)³</t>
  </si>
  <si>
    <t>537</t>
  </si>
  <si>
    <t>1,975</t>
  </si>
  <si>
    <t>3,350</t>
  </si>
  <si>
    <t>4,300</t>
  </si>
  <si>
    <t>Cumulative Family Units approved under the Housing Vancouver Strategy (2018-2027)</t>
  </si>
  <si>
    <t>4,124</t>
  </si>
  <si>
    <t>7,822</t>
  </si>
  <si>
    <t>10,280</t>
  </si>
  <si>
    <t>13,360</t>
  </si>
  <si>
    <t>Cumulative # of units affordable to incomes earning &lt;$80,000 (Social, supportive, TMH, MIRHPP and PB-rental housing) under the Housing Vancouver Strategy (2018-2027): Actual Approved</t>
  </si>
  <si>
    <t>2,711</t>
  </si>
  <si>
    <t>5,359</t>
  </si>
  <si>
    <t>9,900</t>
  </si>
  <si>
    <t>13,500</t>
  </si>
  <si>
    <t>Laneway Permits issued since 2009</t>
  </si>
  <si>
    <t>2,035</t>
  </si>
  <si>
    <t>2,535</t>
  </si>
  <si>
    <t>3,126</t>
  </si>
  <si>
    <t>3,835</t>
  </si>
  <si>
    <t>3,930</t>
  </si>
  <si>
    <t>4,330</t>
  </si>
  <si>
    <t>Capital and community planning integration</t>
  </si>
  <si>
    <t>Total Dollars Received / Secured from DCLs and CACs and Density Bonus ($ millions)³⁰</t>
  </si>
  <si>
    <t>$202</t>
  </si>
  <si>
    <t>$193</t>
  </si>
  <si>
    <t>$421</t>
  </si>
  <si>
    <t>$800</t>
  </si>
  <si>
    <t>$179</t>
  </si>
  <si>
    <t>$294</t>
  </si>
  <si>
    <t>CACs secured do not necessarily reflect what the City has collected. Rezonings may not always achieve enactment within the same year as approval, and in-kind CACs are delivered upon project/phase completion.</t>
  </si>
  <si>
    <t>³⁰</t>
  </si>
  <si>
    <t>Net increase in Sq. Ft. due to Zoning Capacity changes initiated from Private Rezonings (sq ft, millions)</t>
  </si>
  <si>
    <t>1.9</t>
  </si>
  <si>
    <t>2.9</t>
  </si>
  <si>
    <t>1.5</t>
  </si>
  <si>
    <t>City-wide and community planning</t>
  </si>
  <si>
    <t>Policy initiatives underway approved by City Council</t>
  </si>
  <si>
    <t>22</t>
  </si>
  <si>
    <t>Engagement : Number of Attendees</t>
  </si>
  <si>
    <t>N/a</t>
  </si>
  <si>
    <t>12812</t>
  </si>
  <si>
    <t>21648</t>
  </si>
  <si>
    <t>22,174</t>
  </si>
  <si>
    <t>30,000</t>
  </si>
  <si>
    <t>Engagement : Number of Events held</t>
  </si>
  <si>
    <t>117</t>
  </si>
  <si>
    <t>181</t>
  </si>
  <si>
    <t>Development review and regulation policy</t>
  </si>
  <si>
    <t># of major projects heard at Development Permit Board</t>
  </si>
  <si>
    <t>27</t>
  </si>
  <si>
    <t>32</t>
  </si>
  <si>
    <t>Sq. ft. development approved at building permit: non-residential</t>
  </si>
  <si>
    <t>1,823,857</t>
  </si>
  <si>
    <t>966,914</t>
  </si>
  <si>
    <t>1,455,961</t>
  </si>
  <si>
    <t>3,215,485</t>
  </si>
  <si>
    <t>4,589,467</t>
  </si>
  <si>
    <t>1,685,764</t>
  </si>
  <si>
    <t>Sq. ft. development approved at building permit: residential</t>
  </si>
  <si>
    <t>8,842,122</t>
  </si>
  <si>
    <t>6,757,903</t>
  </si>
  <si>
    <t>7,984,963</t>
  </si>
  <si>
    <t>7,538,456</t>
  </si>
  <si>
    <t>6,673,717</t>
  </si>
  <si>
    <t>7,631,445</t>
  </si>
  <si>
    <t># of rezoning applications at hearing</t>
  </si>
  <si>
    <t>44</t>
  </si>
  <si>
    <t>43</t>
  </si>
  <si>
    <t>76</t>
  </si>
  <si>
    <t># of Rezoning Applications received</t>
  </si>
  <si>
    <t>61</t>
  </si>
  <si>
    <t>74</t>
  </si>
  <si>
    <t># of Rezoning Enquiries received</t>
  </si>
  <si>
    <t>114</t>
  </si>
  <si>
    <t>101</t>
  </si>
  <si>
    <t>Average processing time for rezonings: major (months)</t>
  </si>
  <si>
    <t>12.2</t>
  </si>
  <si>
    <t>10.8</t>
  </si>
  <si>
    <t>13.2</t>
  </si>
  <si>
    <t>12.0</t>
  </si>
  <si>
    <t>Average processing time for rezonings: minor (months)</t>
  </si>
  <si>
    <t>5.5</t>
  </si>
  <si>
    <t>5.0</t>
  </si>
  <si>
    <t>Economic development policy</t>
  </si>
  <si>
    <t>Annual BIA Levy Collected</t>
  </si>
  <si>
    <t>$10,500,000</t>
  </si>
  <si>
    <t>$11,100,000</t>
  </si>
  <si>
    <t>$11,700,000</t>
  </si>
  <si>
    <t>$12,545,596</t>
  </si>
  <si>
    <t>$12,946,859</t>
  </si>
  <si>
    <t>Sustainability</t>
  </si>
  <si>
    <t>Greenhouse gas emissions from Vancouver community (total) (tonnes CO2e)</t>
  </si>
  <si>
    <t>2,370,000</t>
  </si>
  <si>
    <t>2,445,000</t>
  </si>
  <si>
    <t>2,575,000</t>
  </si>
  <si>
    <t>2,440,000</t>
  </si>
  <si>
    <t>2,420,000</t>
  </si>
  <si>
    <t>Greenhouse gas emissions from Vancouver community (buildings) (tonnes CO2e)</t>
  </si>
  <si>
    <t>1,295,000</t>
  </si>
  <si>
    <t>1,375,000</t>
  </si>
  <si>
    <t>1,510,000</t>
  </si>
  <si>
    <t>1,415,000</t>
  </si>
  <si>
    <t>1,400,000</t>
  </si>
  <si>
    <t>1,370,000</t>
  </si>
  <si>
    <t>Greenhouse gas emissions from City of Vancouver municipal operations (tonnes CO2e)</t>
  </si>
  <si>
    <t>250,000</t>
  </si>
  <si>
    <t>220,000</t>
  </si>
  <si>
    <t>225,000</t>
  </si>
  <si>
    <t>196,000</t>
  </si>
  <si>
    <t>Greenhouse gas emissions intensity of newly permitted building area (weighted average) (kgCO2e/m2)</t>
  </si>
  <si>
    <t>Greenhouse gas emissions from Vancouver community (transportation) (tonnes CO2e)</t>
  </si>
  <si>
    <t>945,000</t>
  </si>
  <si>
    <t>970,000</t>
  </si>
  <si>
    <t>960,000</t>
  </si>
  <si>
    <t>920,000</t>
  </si>
  <si>
    <t>930,000</t>
  </si>
  <si>
    <t>900,000</t>
  </si>
  <si>
    <t>Greenhouse gas emissions from Vancouver community (solid waste) (tonnes CO2e)</t>
  </si>
  <si>
    <t>125,000</t>
  </si>
  <si>
    <t>100,000</t>
  </si>
  <si>
    <t>Real Estate and Facilities Management (REFM)</t>
  </si>
  <si>
    <t>Asset management services</t>
  </si>
  <si>
    <t># of City-owned buildings</t>
  </si>
  <si>
    <t>558</t>
  </si>
  <si>
    <t>572</t>
  </si>
  <si>
    <t>586</t>
  </si>
  <si>
    <t>595</t>
  </si>
  <si>
    <t>Area (sq. ft.) of City-owned buildings (in millions)</t>
  </si>
  <si>
    <t>10.2</t>
  </si>
  <si>
    <t>10.4</t>
  </si>
  <si>
    <t>10.35</t>
  </si>
  <si>
    <t>10.5</t>
  </si>
  <si>
    <t>10.7</t>
  </si>
  <si>
    <t>Area (sq. ft.) of office space the City leases</t>
  </si>
  <si>
    <t>305,150</t>
  </si>
  <si>
    <t>329,194</t>
  </si>
  <si>
    <t>331,483</t>
  </si>
  <si>
    <t>361,707</t>
  </si>
  <si>
    <t>423,449</t>
  </si>
  <si>
    <t>466,849</t>
  </si>
  <si>
    <t>Total lease payments made by the City ($ millions)</t>
  </si>
  <si>
    <t>$11.03</t>
  </si>
  <si>
    <t>$11.2</t>
  </si>
  <si>
    <t>$11.76</t>
  </si>
  <si>
    <t>$13.59</t>
  </si>
  <si>
    <t>$17.2</t>
  </si>
  <si>
    <t>$18.6</t>
  </si>
  <si>
    <t>Greenhouse gas emissions from City – used Buildings (tonnes CO2e)</t>
  </si>
  <si>
    <t>15,625</t>
  </si>
  <si>
    <t>16,173</t>
  </si>
  <si>
    <t>16,367</t>
  </si>
  <si>
    <t>15,596</t>
  </si>
  <si>
    <t>15,100</t>
  </si>
  <si>
    <t>City facility greenhouse gas emissions (kgs CO2e) per square meter</t>
  </si>
  <si>
    <t>Environmental Services</t>
  </si>
  <si>
    <t>Average % waste diversion rate in City-used buildings w/ the Zero Waste Program</t>
  </si>
  <si>
    <t>84%</t>
  </si>
  <si>
    <t>Technology Services</t>
  </si>
  <si>
    <t>3-1-1 Contact Centre</t>
  </si>
  <si>
    <t>Calls Offered</t>
  </si>
  <si>
    <t>902,667</t>
  </si>
  <si>
    <t>852,868</t>
  </si>
  <si>
    <t>776,931</t>
  </si>
  <si>
    <t>770,753</t>
  </si>
  <si>
    <t>695,000</t>
  </si>
  <si>
    <t>660,000</t>
  </si>
  <si>
    <t>Service level (% answered within 60 seconds)</t>
  </si>
  <si>
    <t>61.5%</t>
  </si>
  <si>
    <t>71.5%</t>
  </si>
  <si>
    <t>73.9%</t>
  </si>
  <si>
    <t>71.8%</t>
  </si>
  <si>
    <t>70.0%</t>
  </si>
  <si>
    <t>3-1-1 Interactions</t>
  </si>
  <si>
    <t>1,351,865</t>
  </si>
  <si>
    <t>1,434,311</t>
  </si>
  <si>
    <t>1,361,321</t>
  </si>
  <si>
    <t>1,312,111</t>
  </si>
  <si>
    <t>1,200,000</t>
  </si>
  <si>
    <t>1,100,000</t>
  </si>
  <si>
    <t>VanConnect Service Requests³¹</t>
  </si>
  <si>
    <t>5,001</t>
  </si>
  <si>
    <t>27,698</t>
  </si>
  <si>
    <t>56,532</t>
  </si>
  <si>
    <t>71,660</t>
  </si>
  <si>
    <t>115,000</t>
  </si>
  <si>
    <t>VanConnect went live May 2015.</t>
  </si>
  <si>
    <t>³¹</t>
  </si>
  <si>
    <t>Client Services</t>
  </si>
  <si>
    <t># of mobile devices (cell, smartphone, data card)</t>
  </si>
  <si>
    <t>2,536</t>
  </si>
  <si>
    <t>2,676</t>
  </si>
  <si>
    <t>3,939</t>
  </si>
  <si>
    <t>4,167</t>
  </si>
  <si>
    <t>Total # of client computers managed</t>
  </si>
  <si>
    <t>7280</t>
  </si>
  <si>
    <t>7635</t>
  </si>
  <si>
    <t>8010</t>
  </si>
  <si>
    <t>8,220</t>
  </si>
  <si>
    <t>8,200</t>
  </si>
  <si>
    <t>8,771</t>
  </si>
  <si>
    <t>Digital Infrastructure and Assets</t>
  </si>
  <si>
    <t># of Wi-Fi locations (sites)</t>
  </si>
  <si>
    <t>751</t>
  </si>
  <si>
    <t>793</t>
  </si>
  <si>
    <t>Digital Platforms</t>
  </si>
  <si>
    <t>Site visits (in millions)</t>
  </si>
  <si>
    <t>9.80</t>
  </si>
  <si>
    <t>10.68</t>
  </si>
  <si>
    <t>9.99</t>
  </si>
  <si>
    <t>11.01</t>
  </si>
  <si>
    <t>11.5</t>
  </si>
  <si>
    <t>Page views (in millions)</t>
  </si>
  <si>
    <t>24.00</t>
  </si>
  <si>
    <t>28.81</t>
  </si>
  <si>
    <t>23.62</t>
  </si>
  <si>
    <t>27.99</t>
  </si>
  <si>
    <t>28.50</t>
  </si>
  <si>
    <t>30.00</t>
  </si>
  <si>
    <t>Enterprise Data and Analytics</t>
  </si>
  <si>
    <t># of open datasets available</t>
  </si>
  <si>
    <t>148</t>
  </si>
  <si>
    <t>Enterprise Technology</t>
  </si>
  <si>
    <t>Volume of data storage capacity (in Terabytes)</t>
  </si>
  <si>
    <t>1,362</t>
  </si>
  <si>
    <t>1,273</t>
  </si>
  <si>
    <t>1,412</t>
  </si>
  <si>
    <t>1,300</t>
  </si>
  <si>
    <t>1,875</t>
  </si>
  <si>
    <t>Vancouver Board of Parks and Recreation</t>
  </si>
  <si>
    <t>Business services</t>
  </si>
  <si>
    <t># of Championship Golf Rounds</t>
  </si>
  <si>
    <t>159,000</t>
  </si>
  <si>
    <t>155,866</t>
  </si>
  <si>
    <t>142,458</t>
  </si>
  <si>
    <t>159,318</t>
  </si>
  <si>
    <t>Parks and green spaces</t>
  </si>
  <si>
    <t># of annuals planted</t>
  </si>
  <si>
    <t>515,000</t>
  </si>
  <si>
    <t>455,844</t>
  </si>
  <si>
    <t>510,000</t>
  </si>
  <si>
    <t>470,000</t>
  </si>
  <si>
    <t>488,000</t>
  </si>
  <si>
    <t>500,000</t>
  </si>
  <si>
    <t>% of canopy coverage</t>
  </si>
  <si>
    <t>18.1%</t>
  </si>
  <si>
    <t>% of land base within a 5-minute walk to green space</t>
  </si>
  <si>
    <t>92.7%</t>
  </si>
  <si>
    <t>Hectares of park space</t>
  </si>
  <si>
    <t>1,306</t>
  </si>
  <si>
    <t>Trees maintained</t>
  </si>
  <si>
    <t>34,300</t>
  </si>
  <si>
    <t>30,206</t>
  </si>
  <si>
    <t>33,010</t>
  </si>
  <si>
    <t>33,518</t>
  </si>
  <si>
    <t>34,000</t>
  </si>
  <si>
    <t>35,000</t>
  </si>
  <si>
    <t>Trees planted</t>
  </si>
  <si>
    <t>11,558</t>
  </si>
  <si>
    <t>21,541</t>
  </si>
  <si>
    <t>20,011</t>
  </si>
  <si>
    <t>20,021</t>
  </si>
  <si>
    <t>19,643</t>
  </si>
  <si>
    <t>18,000</t>
  </si>
  <si>
    <t>Hectares of natural areas restored or enhanced</t>
  </si>
  <si>
    <t>16.3</t>
  </si>
  <si>
    <t>21.3</t>
  </si>
  <si>
    <t>25.4</t>
  </si>
  <si>
    <t>30.0</t>
  </si>
  <si>
    <t>32.0</t>
  </si>
  <si>
    <t>25.0</t>
  </si>
  <si>
    <t>Recreation programming and facilities</t>
  </si>
  <si>
    <t># of facility hours available for indoor pools</t>
  </si>
  <si>
    <t>39,720</t>
  </si>
  <si>
    <t>34,492</t>
  </si>
  <si>
    <t>40,139</t>
  </si>
  <si>
    <t># of facility hours available for arenas (incl. dry floor)</t>
  </si>
  <si>
    <t>47,000</t>
  </si>
  <si>
    <t>46,500</t>
  </si>
  <si>
    <t>35,368</t>
  </si>
  <si>
    <t>44,000</t>
  </si>
  <si>
    <t>46,000</t>
  </si>
  <si>
    <t># of hours of outdoor sport facility permitted</t>
  </si>
  <si>
    <t>112,094</t>
  </si>
  <si>
    <t>120,444</t>
  </si>
  <si>
    <t>119,894</t>
  </si>
  <si>
    <t>126,712</t>
  </si>
  <si>
    <t>131,000</t>
  </si>
  <si>
    <t># of lifeguard interventions at indoor pools</t>
  </si>
  <si>
    <t>267</t>
  </si>
  <si>
    <t>269</t>
  </si>
  <si>
    <t># of lifeguard interventions per 1,000 swims³²</t>
  </si>
  <si>
    <t>9.30</t>
  </si>
  <si>
    <t>9.60</t>
  </si>
  <si>
    <t>9.50</t>
  </si>
  <si>
    <t>10.40</t>
  </si>
  <si>
    <t>10.20</t>
  </si>
  <si>
    <t>³²</t>
  </si>
  <si>
    <t># of outdoor sport facility permits</t>
  </si>
  <si>
    <t>1,672</t>
  </si>
  <si>
    <t>1,222</t>
  </si>
  <si>
    <t>1,208</t>
  </si>
  <si>
    <t>1,653</t>
  </si>
  <si>
    <t>1,620</t>
  </si>
  <si>
    <t># of swim participants / attendees</t>
  </si>
  <si>
    <t>2,864,470</t>
  </si>
  <si>
    <t>2,658,367</t>
  </si>
  <si>
    <t>2,622,176</t>
  </si>
  <si>
    <t>2,662,028</t>
  </si>
  <si>
    <t>2,600,000</t>
  </si>
  <si>
    <t>2,700,000</t>
  </si>
  <si>
    <t># of Leisure Access Program (LAP) cards issued</t>
  </si>
  <si>
    <t>15,117</t>
  </si>
  <si>
    <t>14,623</t>
  </si>
  <si>
    <t>17,034</t>
  </si>
  <si>
    <t>18,068</t>
  </si>
  <si>
    <t>18,859</t>
  </si>
  <si>
    <t>% of LAP-eligible residents in Vancouver  utilizing LAP</t>
  </si>
  <si>
    <t>12.5%</t>
  </si>
  <si>
    <t>12.10%</t>
  </si>
  <si>
    <t>13.0%</t>
  </si>
  <si>
    <t>14.4%</t>
  </si>
  <si>
    <t>15.6%</t>
  </si>
  <si>
    <t>% of total swims by LAP holders</t>
  </si>
  <si>
    <t>12.00%</t>
  </si>
  <si>
    <t>13.60%</t>
  </si>
  <si>
    <t>16.00%</t>
  </si>
  <si>
    <t>14.88%</t>
  </si>
  <si>
    <t>15.00%</t>
  </si>
  <si>
    <t># of participants for arenas (total attendance, excluding rentals)³³</t>
  </si>
  <si>
    <t>276,546</t>
  </si>
  <si>
    <t>24,200</t>
  </si>
  <si>
    <t>24,500</t>
  </si>
  <si>
    <t>24,750</t>
  </si>
  <si>
    <t>​Starting in 2019, data captures registration programs only (excludes drop in program attendance). Values for 2016-2018 have been restated accordingly.</t>
  </si>
  <si>
    <t>³³</t>
  </si>
  <si>
    <t>% of total skates by LAP holders</t>
  </si>
  <si>
    <t>3.00%</t>
  </si>
  <si>
    <t>2.80%</t>
  </si>
  <si>
    <t>3.96%</t>
  </si>
  <si>
    <t>6.00%</t>
  </si>
  <si>
    <t>5.45%</t>
  </si>
  <si>
    <t>5.00%</t>
  </si>
  <si>
    <t>LAP swim usage</t>
  </si>
  <si>
    <t>330,736</t>
  </si>
  <si>
    <t>361,239</t>
  </si>
  <si>
    <t>341,466</t>
  </si>
  <si>
    <t>395,285</t>
  </si>
  <si>
    <t>375,600</t>
  </si>
  <si>
    <t>LAP arena usage³⁴</t>
  </si>
  <si>
    <t>7,535</t>
  </si>
  <si>
    <t>8,150</t>
  </si>
  <si>
    <t>8,310</t>
  </si>
  <si>
    <t>9,300</t>
  </si>
  <si>
    <t>10,700</t>
  </si>
  <si>
    <t>11,300</t>
  </si>
  <si>
    <t>An error was found on the calculation methodology used in previous years. Figures restated for 2016 and 2017.</t>
  </si>
  <si>
    <t>³⁴</t>
  </si>
  <si>
    <t>Average annual utilization rate (usage per hour for rinks)³⁵</t>
  </si>
  <si>
    <t>62.0%</t>
  </si>
  <si>
    <t>42.0%</t>
  </si>
  <si>
    <t>48.0%</t>
  </si>
  <si>
    <t>59.0%</t>
  </si>
  <si>
    <t>45%</t>
  </si>
  <si>
    <t xml:space="preserve">​Restatement made to 2016-2017 figures due to methodology change. ActiveNet software was rolled out city-wide in fall 2015 so data for that year was limited.
</t>
  </si>
  <si>
    <t>³⁵</t>
  </si>
  <si>
    <t>Average Fall-Winter utilization rate (usage per hour for rinks)</t>
  </si>
  <si>
    <t>66%</t>
  </si>
  <si>
    <t># of recreation classes offered across network of community centres</t>
  </si>
  <si>
    <t>28,113</t>
  </si>
  <si>
    <t>33,337</t>
  </si>
  <si>
    <t>33,307</t>
  </si>
  <si>
    <t>33,917</t>
  </si>
  <si>
    <t>34,493</t>
  </si>
  <si>
    <t>35,500</t>
  </si>
  <si>
    <t>Registrants in community centre programs</t>
  </si>
  <si>
    <t>237,717</t>
  </si>
  <si>
    <t>189,563</t>
  </si>
  <si>
    <t>203,086</t>
  </si>
  <si>
    <t>210,137</t>
  </si>
  <si>
    <t>215,500</t>
  </si>
  <si>
    <t># of enrollments in learn-to-swim programs</t>
  </si>
  <si>
    <t>50,192</t>
  </si>
  <si>
    <t>41,621</t>
  </si>
  <si>
    <t>35,771</t>
  </si>
  <si>
    <t>31,190</t>
  </si>
  <si>
    <t># of swims per capita - indoor pools (admissions, lessons, rentals)</t>
  </si>
  <si>
    <t>4.70</t>
  </si>
  <si>
    <t>4.36</t>
  </si>
  <si>
    <t>4.05</t>
  </si>
  <si>
    <t>4.21</t>
  </si>
  <si>
    <t>4.10</t>
  </si>
  <si>
    <t>4.40</t>
  </si>
  <si>
    <t>Vancouver Fire Rescue Services &amp; Vancouver Emergency Management Agency (VFRS &amp; VEMA)</t>
  </si>
  <si>
    <t>Community Safety and Risk Reduction</t>
  </si>
  <si>
    <t># of fire safety inspections</t>
  </si>
  <si>
    <t>20,667</t>
  </si>
  <si>
    <t>22,275</t>
  </si>
  <si>
    <t>22,936</t>
  </si>
  <si>
    <t>22,500</t>
  </si>
  <si>
    <t>% of violations per total inspections</t>
  </si>
  <si>
    <t>7.0%</t>
  </si>
  <si>
    <t>5.6%</t>
  </si>
  <si>
    <t>9.6%</t>
  </si>
  <si>
    <t>11.6%</t>
  </si>
  <si>
    <t>10.9%</t>
  </si>
  <si>
    <t>10.5%</t>
  </si>
  <si>
    <t>Emergency Management</t>
  </si>
  <si>
    <t># of Emergency Management training and exercise hours (person-hours)</t>
  </si>
  <si>
    <t>2,846</t>
  </si>
  <si>
    <t>2,898</t>
  </si>
  <si>
    <t>3,010</t>
  </si>
  <si>
    <t>3,786</t>
  </si>
  <si>
    <t>3,750</t>
  </si>
  <si>
    <t># of Emergency Operations Centre activations (incl. emergency and planned), in days</t>
  </si>
  <si>
    <t># of residents trained in personal emergency preparedness</t>
  </si>
  <si>
    <t>4,639</t>
  </si>
  <si>
    <t>6,468</t>
  </si>
  <si>
    <t>3,485</t>
  </si>
  <si>
    <t>2,393</t>
  </si>
  <si>
    <t>Fire Suppression and Special Teams</t>
  </si>
  <si>
    <t># injuries / deaths</t>
  </si>
  <si>
    <t>37/2</t>
  </si>
  <si>
    <t>67/2</t>
  </si>
  <si>
    <t>64/1</t>
  </si>
  <si>
    <t>69/8</t>
  </si>
  <si>
    <t># of all fires with damage</t>
  </si>
  <si>
    <t>1,836</t>
  </si>
  <si>
    <t>1,797</t>
  </si>
  <si>
    <t>1,983</t>
  </si>
  <si>
    <t>2,252</t>
  </si>
  <si>
    <t>2,275</t>
  </si>
  <si>
    <t>% of structure fires confined to area of origin</t>
  </si>
  <si>
    <t>17%</t>
  </si>
  <si>
    <t>20.0%</t>
  </si>
  <si>
    <t>19.2%</t>
  </si>
  <si>
    <t># of fires with damage per 1,000 population</t>
  </si>
  <si>
    <t>2.90</t>
  </si>
  <si>
    <t>3.10</t>
  </si>
  <si>
    <t>3.57</t>
  </si>
  <si>
    <t>Response time at the 90th percentile (min:sec) - Fire Suppression</t>
  </si>
  <si>
    <t>6:28</t>
  </si>
  <si>
    <t>6:46</t>
  </si>
  <si>
    <t>7:00</t>
  </si>
  <si>
    <t>6:48</t>
  </si>
  <si>
    <t>6:40</t>
  </si>
  <si>
    <t># of incidents responded to</t>
  </si>
  <si>
    <t>55,969</t>
  </si>
  <si>
    <t>57,000</t>
  </si>
  <si>
    <t>59,000</t>
  </si>
  <si>
    <t>Medical Response</t>
  </si>
  <si>
    <t># of medical incidents per 1,000 population (does not include MVI)</t>
  </si>
  <si>
    <t>56.90</t>
  </si>
  <si>
    <t>63.90</t>
  </si>
  <si>
    <t>69.90</t>
  </si>
  <si>
    <t>52.3</t>
  </si>
  <si>
    <t>52.5</t>
  </si>
  <si>
    <t>Response time at the 90th percentile (min:sec) - Medical Response</t>
  </si>
  <si>
    <t>6:21</t>
  </si>
  <si>
    <t>6:41</t>
  </si>
  <si>
    <t>7:06</t>
  </si>
  <si>
    <t>6:36</t>
  </si>
  <si>
    <t>6:25</t>
  </si>
  <si>
    <t>6:30</t>
  </si>
  <si>
    <t>Vancouver Police Department (VPD)³⁶</t>
  </si>
  <si>
    <t>Police Services</t>
  </si>
  <si>
    <t>Average response time of VPD to emergency (priority 1) calls (min:sec)</t>
  </si>
  <si>
    <t>9:29</t>
  </si>
  <si>
    <t>9:45</t>
  </si>
  <si>
    <t>9:46</t>
  </si>
  <si>
    <t>10:07</t>
  </si>
  <si>
    <t>10:20</t>
  </si>
  <si>
    <t>10:33</t>
  </si>
  <si>
    <t>Businesses are satisfied with VPD services (measured through VPD annual business survey)</t>
  </si>
  <si>
    <t>89.0%</t>
  </si>
  <si>
    <t>90.0%</t>
  </si>
  <si>
    <t>Businesses feel safe (measured through VPD annual business survey)</t>
  </si>
  <si>
    <t>64.0%</t>
  </si>
  <si>
    <t>63.0%</t>
  </si>
  <si>
    <t>67.0%</t>
  </si>
  <si>
    <t>Property crime rate (crimes/1,000)</t>
  </si>
  <si>
    <t>56.50</t>
  </si>
  <si>
    <t>61.74</t>
  </si>
  <si>
    <t>61.10</t>
  </si>
  <si>
    <t>62.01</t>
  </si>
  <si>
    <t>62.89</t>
  </si>
  <si>
    <t>63.78</t>
  </si>
  <si>
    <t>Police reported crime data for previous years may change as compared to previous publications due to quality control processes.</t>
  </si>
  <si>
    <t>³⁶</t>
  </si>
  <si>
    <t>Residents are satisfied with VPD services (measured through VPD annual residential survey)</t>
  </si>
  <si>
    <t>85.0%</t>
  </si>
  <si>
    <t>86.0%</t>
  </si>
  <si>
    <t>84.0%</t>
  </si>
  <si>
    <t>88.0%</t>
  </si>
  <si>
    <t>Residents feel safe (measured through VPD annual residential survey)</t>
  </si>
  <si>
    <t>75.0%</t>
  </si>
  <si>
    <t>77.0%</t>
  </si>
  <si>
    <t>74.0%</t>
  </si>
  <si>
    <t>76.0%</t>
  </si>
  <si>
    <t>Traffic incidents with injuries (ICBC reported collisions)</t>
  </si>
  <si>
    <t>10,231</t>
  </si>
  <si>
    <t>11,449</t>
  </si>
  <si>
    <t>11,660</t>
  </si>
  <si>
    <t>11,775</t>
  </si>
  <si>
    <t>11,934</t>
  </si>
  <si>
    <t>12,686</t>
  </si>
  <si>
    <t>Violent crime rate (crimes/1,000)</t>
  </si>
  <si>
    <t>7.67</t>
  </si>
  <si>
    <t>7.47</t>
  </si>
  <si>
    <t>7.63</t>
  </si>
  <si>
    <t>7.89</t>
  </si>
  <si>
    <t>8.45</t>
  </si>
  <si>
    <t>9.05</t>
  </si>
  <si>
    <t>Total crime rate (crimes/1,000)</t>
  </si>
  <si>
    <t>71.87</t>
  </si>
  <si>
    <t>78.46</t>
  </si>
  <si>
    <t>78.15</t>
  </si>
  <si>
    <t>78.79</t>
  </si>
  <si>
    <t>80.90</t>
  </si>
  <si>
    <t>83.07</t>
  </si>
  <si>
    <t>Crime Severity Index - Violent Crimes</t>
  </si>
  <si>
    <t>105.20</t>
  </si>
  <si>
    <t>98.30</t>
  </si>
  <si>
    <t>96.80</t>
  </si>
  <si>
    <t>96.38</t>
  </si>
  <si>
    <t>103.22</t>
  </si>
  <si>
    <t>110.55</t>
  </si>
  <si>
    <t>Crime Severity Index - Non-Violent Crimes</t>
  </si>
  <si>
    <t>109.90</t>
  </si>
  <si>
    <t>120.10</t>
  </si>
  <si>
    <t>113.00</t>
  </si>
  <si>
    <t>112.50</t>
  </si>
  <si>
    <t>114.14</t>
  </si>
  <si>
    <t>115.76</t>
  </si>
  <si>
    <t>Crime Severity Index - Total Crimes</t>
  </si>
  <si>
    <t>108.80</t>
  </si>
  <si>
    <t>114.50</t>
  </si>
  <si>
    <t>108.90</t>
  </si>
  <si>
    <t>108.50</t>
  </si>
  <si>
    <t>111.35</t>
  </si>
  <si>
    <t>114.34</t>
  </si>
  <si>
    <t>Crimes Reported</t>
  </si>
  <si>
    <t>47,229</t>
  </si>
  <si>
    <t>51,532</t>
  </si>
  <si>
    <t>52,073</t>
  </si>
  <si>
    <t>53,024</t>
  </si>
  <si>
    <t>54,999</t>
  </si>
  <si>
    <t>57,048</t>
  </si>
  <si>
    <t>Calls for Service</t>
  </si>
  <si>
    <t>244,869</t>
  </si>
  <si>
    <t>257,622</t>
  </si>
  <si>
    <t>267,937</t>
  </si>
  <si>
    <t>265,653</t>
  </si>
  <si>
    <t>255,206</t>
  </si>
  <si>
    <t>262,932</t>
  </si>
  <si>
    <t>Vancouver Public Library (VPL)</t>
  </si>
  <si>
    <t>Collections and resources</t>
  </si>
  <si>
    <t># of items available to the public</t>
  </si>
  <si>
    <t>2,402,145</t>
  </si>
  <si>
    <t>2,386,341</t>
  </si>
  <si>
    <t>2,371,693</t>
  </si>
  <si>
    <t>2,407,697</t>
  </si>
  <si>
    <t>2,382,000</t>
  </si>
  <si>
    <t>2,332,000</t>
  </si>
  <si>
    <t>Items used per capita</t>
  </si>
  <si>
    <t>15.02</t>
  </si>
  <si>
    <t>15.05</t>
  </si>
  <si>
    <t>14.93</t>
  </si>
  <si>
    <t>15.38</t>
  </si>
  <si>
    <t>15.00</t>
  </si>
  <si>
    <t>14.67</t>
  </si>
  <si>
    <t>Base CoV budget for collections per capita</t>
  </si>
  <si>
    <t>$6.29</t>
  </si>
  <si>
    <t>$6.23</t>
  </si>
  <si>
    <t>$6.58</t>
  </si>
  <si>
    <t>$6.65</t>
  </si>
  <si>
    <t>$6.74</t>
  </si>
  <si>
    <t>$6.83</t>
  </si>
  <si>
    <t>Digital use circulation</t>
  </si>
  <si>
    <t>1,197,040</t>
  </si>
  <si>
    <t>1,648,580</t>
  </si>
  <si>
    <t>2,002,178</t>
  </si>
  <si>
    <t>2,460,246</t>
  </si>
  <si>
    <t>2,556,000</t>
  </si>
  <si>
    <t>2,662,000</t>
  </si>
  <si>
    <t>Total Collection Use</t>
  </si>
  <si>
    <t>9,366,085</t>
  </si>
  <si>
    <t>9,488,153</t>
  </si>
  <si>
    <t>9,510,558</t>
  </si>
  <si>
    <t>9,881,521</t>
  </si>
  <si>
    <t>9,724,000</t>
  </si>
  <si>
    <t>9,595,000</t>
  </si>
  <si>
    <t>Physical use circulation (includes print &amp; audio-visual)</t>
  </si>
  <si>
    <t>8,169,045</t>
  </si>
  <si>
    <t>7,839,573</t>
  </si>
  <si>
    <t>7,508,380</t>
  </si>
  <si>
    <t>7,421,275</t>
  </si>
  <si>
    <t>7,168,000</t>
  </si>
  <si>
    <t>6,943,000</t>
  </si>
  <si>
    <t>Information technology access</t>
  </si>
  <si>
    <t># of Internet Sessions: Wired and Wireless</t>
  </si>
  <si>
    <t>3,087,444</t>
  </si>
  <si>
    <t>2,016,267</t>
  </si>
  <si>
    <t>2,026,268</t>
  </si>
  <si>
    <t>2,067,023</t>
  </si>
  <si>
    <t>2,067,000</t>
  </si>
  <si>
    <t>Time spent on public access computer workstations (# hours)</t>
  </si>
  <si>
    <t>877,148</t>
  </si>
  <si>
    <t>888,076</t>
  </si>
  <si>
    <t>909,127</t>
  </si>
  <si>
    <t>926,000</t>
  </si>
  <si>
    <t>Library public space</t>
  </si>
  <si>
    <t># of in-person visits to libraries in system</t>
  </si>
  <si>
    <t>6,811,877</t>
  </si>
  <si>
    <t>6,494,268</t>
  </si>
  <si>
    <t>6,399,692</t>
  </si>
  <si>
    <t>6,438,486</t>
  </si>
  <si>
    <t>6,408,000</t>
  </si>
  <si>
    <t>% of public hours per week out of 12 hours x 7 days per week</t>
  </si>
  <si>
    <t>Total square feet of all public space per 1,000 population</t>
  </si>
  <si>
    <t>569</t>
  </si>
  <si>
    <t>564</t>
  </si>
  <si>
    <t>635</t>
  </si>
  <si>
    <t>629</t>
  </si>
  <si>
    <t>612</t>
  </si>
  <si>
    <t>In-person visits per capita</t>
  </si>
  <si>
    <t>10.3</t>
  </si>
  <si>
    <t>10.0</t>
  </si>
  <si>
    <t>9.9</t>
  </si>
  <si>
    <t>9.8</t>
  </si>
  <si>
    <t>Public programming</t>
  </si>
  <si>
    <t># of programs</t>
  </si>
  <si>
    <t>9,687</t>
  </si>
  <si>
    <t>10,558</t>
  </si>
  <si>
    <t>9,299</t>
  </si>
  <si>
    <t>8,884</t>
  </si>
  <si>
    <t>8,700</t>
  </si>
  <si>
    <t>8,600</t>
  </si>
  <si>
    <t>Program attendance</t>
  </si>
  <si>
    <t>276,748</t>
  </si>
  <si>
    <t>291,823</t>
  </si>
  <si>
    <t>251,761</t>
  </si>
  <si>
    <t>245,307</t>
  </si>
  <si>
    <t>243,000</t>
  </si>
  <si>
    <t>242,000</t>
  </si>
  <si>
    <t>Reference and information services</t>
  </si>
  <si>
    <t># of Digital Visits</t>
  </si>
  <si>
    <t>6,424,908</t>
  </si>
  <si>
    <t>7,013,742</t>
  </si>
  <si>
    <t>6,444,643</t>
  </si>
  <si>
    <t>6,932,390</t>
  </si>
  <si>
    <t>7,801,000</t>
  </si>
  <si>
    <t>8,394,000</t>
  </si>
  <si>
    <t># of digital visits per capita</t>
  </si>
  <si>
    <t>10.30</t>
  </si>
  <si>
    <t>11.11</t>
  </si>
  <si>
    <t>10.12</t>
  </si>
  <si>
    <t>10.79</t>
  </si>
  <si>
    <t>12.03</t>
  </si>
  <si>
    <t>12.84</t>
  </si>
  <si>
    <t>Overall satisfaction with VPL services (Civic Satisfaction Survey)</t>
  </si>
  <si>
    <t>#</t>
  </si>
  <si>
    <t>Footnote</t>
  </si>
  <si>
    <t>VPD metric results published under 2020T represent estimates, not targets.</t>
  </si>
  <si>
    <t>2019-2022 Capital Plan</t>
  </si>
  <si>
    <t xml:space="preserve">2019-2022 Capital Plan Four-Year Planned Funding Allocation </t>
  </si>
  <si>
    <t>2021</t>
  </si>
  <si>
    <t>2022</t>
  </si>
  <si>
    <t>$ millions</t>
  </si>
  <si>
    <t>Subcategory</t>
  </si>
  <si>
    <t>Program / Major projects</t>
  </si>
  <si>
    <t>Original</t>
  </si>
  <si>
    <t>Approved Changes</t>
  </si>
  <si>
    <t>Revised Draft Plan</t>
  </si>
  <si>
    <t>2019*</t>
  </si>
  <si>
    <t>In-kind</t>
  </si>
  <si>
    <t>SROs</t>
  </si>
  <si>
    <t>Supportive housing</t>
  </si>
  <si>
    <t>Non-market rental</t>
  </si>
  <si>
    <t>City-owned &amp; City-operated</t>
  </si>
  <si>
    <t>Capital maintenance program</t>
  </si>
  <si>
    <t>Renovations to keep facilities functional &amp; efficient</t>
  </si>
  <si>
    <t>City-owned &amp; partner-operated</t>
  </si>
  <si>
    <t>Non-City housing City-owned land</t>
  </si>
  <si>
    <t>Non-City housing non-city land</t>
  </si>
  <si>
    <t>Purpose-built rental and other</t>
  </si>
  <si>
    <t>Purpose built rental and other</t>
  </si>
  <si>
    <t>Implementation &amp; research</t>
  </si>
  <si>
    <t>Subtotal cash</t>
  </si>
  <si>
    <t>Subtotal in-kind</t>
  </si>
  <si>
    <t>By funding</t>
  </si>
  <si>
    <t>City contributions</t>
  </si>
  <si>
    <t>Development contributions</t>
  </si>
  <si>
    <t>Partner contributions</t>
  </si>
  <si>
    <t>Infant, Toddler &amp; Preschool (0-4 Yrs)</t>
  </si>
  <si>
    <t>City-owned</t>
  </si>
  <si>
    <t>New 0-4 spaces delivered by development</t>
  </si>
  <si>
    <t>New 0-4 spaces delivered by the City or partners</t>
  </si>
  <si>
    <t>Renewal of childcare at Marpole-Oakridge Community Centre</t>
  </si>
  <si>
    <t>School age (5-12 yrs)</t>
  </si>
  <si>
    <t>Planning &amp; overhead</t>
  </si>
  <si>
    <t>Park land</t>
  </si>
  <si>
    <t>Park development</t>
  </si>
  <si>
    <t>Other</t>
  </si>
  <si>
    <t>Fields</t>
  </si>
  <si>
    <t>Tracks</t>
  </si>
  <si>
    <t>Other sport amenities</t>
  </si>
  <si>
    <t>Waterfront &amp; marine structures</t>
  </si>
  <si>
    <t>Seawall</t>
  </si>
  <si>
    <t>Trees</t>
  </si>
  <si>
    <t>Biodiversity</t>
  </si>
  <si>
    <t>Restoration &amp; maintenance</t>
  </si>
  <si>
    <t>Pedestrian access</t>
  </si>
  <si>
    <t>Vehicle access</t>
  </si>
  <si>
    <t>Park infrastructure</t>
  </si>
  <si>
    <t>Other features</t>
  </si>
  <si>
    <t>Park buildings</t>
  </si>
  <si>
    <t>Total Parks &amp; Open Spaces</t>
  </si>
  <si>
    <t>Libraries</t>
  </si>
  <si>
    <t>Archives</t>
  </si>
  <si>
    <t>Community centres</t>
  </si>
  <si>
    <t>Rinks &amp; pools</t>
  </si>
  <si>
    <t>Programs</t>
  </si>
  <si>
    <t>Social Facilities</t>
  </si>
  <si>
    <t>Non-city</t>
  </si>
  <si>
    <t>All social</t>
  </si>
  <si>
    <t>Arts &amp; Culture</t>
  </si>
  <si>
    <t>Cultural facilities</t>
  </si>
  <si>
    <t>Non-City owned</t>
  </si>
  <si>
    <t>Entertainment &amp; exhibition facilities</t>
  </si>
  <si>
    <t>Service yards</t>
  </si>
  <si>
    <t>Vehicles &amp; equipment</t>
  </si>
  <si>
    <t>All City facilities</t>
  </si>
  <si>
    <t>Fire &amp; rescue</t>
  </si>
  <si>
    <t>Fire halls</t>
  </si>
  <si>
    <t>Fire trucks</t>
  </si>
  <si>
    <t>Police facilities</t>
  </si>
  <si>
    <t>Police cars</t>
  </si>
  <si>
    <t>Animal control</t>
  </si>
  <si>
    <t>Planning &amp; monitoring</t>
  </si>
  <si>
    <t>Safety improvements</t>
  </si>
  <si>
    <t>Congestion management</t>
  </si>
  <si>
    <t>Structure management</t>
  </si>
  <si>
    <t>Surface management</t>
  </si>
  <si>
    <t>Street lighting management</t>
  </si>
  <si>
    <t>Signal management</t>
  </si>
  <si>
    <t>Rail corridor</t>
  </si>
  <si>
    <t>Expand sustainable capacity</t>
  </si>
  <si>
    <t>Active transportation</t>
  </si>
  <si>
    <t>Complete streets</t>
  </si>
  <si>
    <t>Other Transit</t>
  </si>
  <si>
    <t>Public space projects</t>
  </si>
  <si>
    <t>Landscape, public realm &amp; amenities</t>
  </si>
  <si>
    <t>Public toilet facilities</t>
  </si>
  <si>
    <t>Water network</t>
  </si>
  <si>
    <t>Connections &amp; meters</t>
  </si>
  <si>
    <t>Water planning</t>
  </si>
  <si>
    <t>Strategic initiatives</t>
  </si>
  <si>
    <t>Sewer network</t>
  </si>
  <si>
    <t>Connections</t>
  </si>
  <si>
    <t>Sewer monitoring &amp; inspections</t>
  </si>
  <si>
    <t>Sewer planning</t>
  </si>
  <si>
    <t>Flood management</t>
  </si>
  <si>
    <t>Shoreline protection</t>
  </si>
  <si>
    <t>Green infrastructure</t>
  </si>
  <si>
    <t>GI implementation</t>
  </si>
  <si>
    <t>Water quality monitoring</t>
  </si>
  <si>
    <t>GI planning</t>
  </si>
  <si>
    <t>Generation</t>
  </si>
  <si>
    <t>Distribution</t>
  </si>
  <si>
    <t>Planning</t>
  </si>
  <si>
    <t>EV infrastructure</t>
  </si>
  <si>
    <t>Transfer station</t>
  </si>
  <si>
    <t>Landfill non-closure</t>
  </si>
  <si>
    <t>Landfill closure</t>
  </si>
  <si>
    <t>Collections &amp; street cleaning</t>
  </si>
  <si>
    <t>Citywide Overhead</t>
  </si>
  <si>
    <t>SRO upgrade granting program ($6.0M)</t>
  </si>
  <si>
    <t>Supportive housing granting program ($0.9M)</t>
  </si>
  <si>
    <t>Temporary Modular Housing Program ($4.0M)</t>
  </si>
  <si>
    <t>Capital maintenance program ($2.0M)</t>
  </si>
  <si>
    <t>Renovations to keep facilities functional &amp; efficient ($1.0M)</t>
  </si>
  <si>
    <t>Replacement of City-operated residences ($12.0M)</t>
  </si>
  <si>
    <t>Seismic evaluation of existing facilities ($0.5M)</t>
  </si>
  <si>
    <t>New units delivered through development ($400.0M est. 1,200-1,600 units in-kind)</t>
  </si>
  <si>
    <t>Acquisition of new land for affordable housing ($87.0M)</t>
  </si>
  <si>
    <t>Chinatown housing partnerships ($1.6M)</t>
  </si>
  <si>
    <t>Infrastructure granting program for new social housing ($25.0M)</t>
  </si>
  <si>
    <t>Rental protection &amp; relocation and other programs ($1.5M)</t>
  </si>
  <si>
    <t>Planning &amp; studies for non-City housing on City-owned land ($1.5M)</t>
  </si>
  <si>
    <t>Planning &amp; studies for other affordable housing ($3.2M)</t>
  </si>
  <si>
    <t>Capital maintenance program ($0.3M)</t>
  </si>
  <si>
    <t>New 0-4 spaces delivered by development ($37.5M est. 250 spaces, in-kind)</t>
  </si>
  <si>
    <t>New 0-4 spaces delivered by the City or partners ($103.7M)</t>
  </si>
  <si>
    <t>Renewal of childcare at Marpole-Oakridge Community Centre ($6.8M)</t>
  </si>
  <si>
    <t>Renovations to keep facilities functional &amp; efficient ($0.8M)</t>
  </si>
  <si>
    <t>New or upgraded space to provide 5-12 spaces ($5.0M)</t>
  </si>
  <si>
    <t>Planning &amp; overhead ($2.1M)</t>
  </si>
  <si>
    <t>Land acquisition program ($80.0M)</t>
  </si>
  <si>
    <t>New park development ($47.5M)</t>
  </si>
  <si>
    <t>Universal access improvements ($0.6M)</t>
  </si>
  <si>
    <t>Dog parks &amp; amenities ($2.0M)</t>
  </si>
  <si>
    <t>Skate &amp; bike facilities/tracks ($2.4M)</t>
  </si>
  <si>
    <t>Parks &amp; recreations studies ($2.7M)</t>
  </si>
  <si>
    <t>Project management ($16.0M)</t>
  </si>
  <si>
    <t>Field lighting renewals &amp; upgrades ($0.2M)</t>
  </si>
  <si>
    <t>Grass field renewals &amp; upgrades ($1.5M)</t>
  </si>
  <si>
    <t>New synthetic turf field ($5.4M)</t>
  </si>
  <si>
    <t>Synthetic field renewals &amp; upgrades ($4.0M)</t>
  </si>
  <si>
    <t>New competitive track &amp; field training facility ($10.0M)</t>
  </si>
  <si>
    <t>Renewals &amp; upgrades of running tracks ($1.3M)</t>
  </si>
  <si>
    <t>Golf course improvements ($0.5M)</t>
  </si>
  <si>
    <t>Renewal &amp; upgrades of courts ($1.0M)</t>
  </si>
  <si>
    <t>Renewal &amp; upgrades to ball diamonds &amp; cricket program ($0.5M)</t>
  </si>
  <si>
    <t>Renewal &amp; upgrade of bridges, boardwalks &amp; piers ($3.0M)</t>
  </si>
  <si>
    <t>Jericho Pier ($1.5M)</t>
  </si>
  <si>
    <t>Seaside greenway ($2.0M)</t>
  </si>
  <si>
    <t>Seawall maintenance &amp; renewal ($1.7M)</t>
  </si>
  <si>
    <t>Shoreline maintenance ($0.2M)</t>
  </si>
  <si>
    <t>New trees ($8.2M)</t>
  </si>
  <si>
    <t>Replacement trees ($0.5M)</t>
  </si>
  <si>
    <t>Biodiversity projects ($3.7M)</t>
  </si>
  <si>
    <t>Hastings Park stream &amp; wetland creation ($1.6M)</t>
  </si>
  <si>
    <t>Stanley Park cliff scaling ($0.5M)</t>
  </si>
  <si>
    <t>New &amp; improved pathways ($1.5M)</t>
  </si>
  <si>
    <t>Rehabilitation of paved surfaces ($1.9M)</t>
  </si>
  <si>
    <t>Green infrastructure &amp; drainage ($1.5M)</t>
  </si>
  <si>
    <t>Maintenance &amp; upgrades to electrical systems ($0.6M)</t>
  </si>
  <si>
    <t>Rehabilitation of park infrastructure ($0.3M)</t>
  </si>
  <si>
    <t>Community garden upgrades ($0.4M)</t>
  </si>
  <si>
    <t>Irrigation systems &amp; water conservation ($1.3M)</t>
  </si>
  <si>
    <t>Capital maintenance ($4.0M)</t>
  </si>
  <si>
    <t>New washrooms &amp; fieldhouses ($8.7M)</t>
  </si>
  <si>
    <t>Renewal &amp; upgrades of washrooms, fieldhouses &amp;
concessions ($8.3M)</t>
  </si>
  <si>
    <t>*Includes previously approved budget allocations in 2019</t>
  </si>
  <si>
    <t>**Subject to council approval of 2020 Capital Budget</t>
  </si>
  <si>
    <t>Renewal &amp; expansion of Marpole library ($23.8M)</t>
  </si>
  <si>
    <t>Renovations to keep facilities functional &amp; efficient ($0.7M)</t>
  </si>
  <si>
    <t>Relocation &amp; renewal of archives ($18.0M)</t>
  </si>
  <si>
    <t>Capital maintenance program ($5.4M)</t>
  </si>
  <si>
    <t>Continued design for 1st phase of Britannia renewal ($2.5M)</t>
  </si>
  <si>
    <t>Master plan &amp; design of 1st phase of West End Community Centre / Joe Fortes Library / King George Secondary School site ($10.0M)</t>
  </si>
  <si>
    <t>New Oakridge community centre ($40.0M est. in-kind)</t>
  </si>
  <si>
    <t>Planning for renewal of RayCam community centre ($2.0M)</t>
  </si>
  <si>
    <t>Renewal of Marpole-Oakridge community centre ($38.6M)</t>
  </si>
  <si>
    <t>Capital maintenance program ($12.8M)</t>
  </si>
  <si>
    <t>Renovations to keep facilities functional &amp; efficient ($2.4M)</t>
  </si>
  <si>
    <t>Capital maintenance program ($1.3M)</t>
  </si>
  <si>
    <t>Indigenous Social Enterprise Centre ($2.0M)</t>
  </si>
  <si>
    <t>Renovations to keep facilities functional &amp; efficient ($1.5M)</t>
  </si>
  <si>
    <t>Downtown Eastside capital grant programs ($4.0M)</t>
  </si>
  <si>
    <t>Social capital grant programs ($1.5M)</t>
  </si>
  <si>
    <t>Planning &amp; overhead ($1.8M)</t>
  </si>
  <si>
    <t>Capital maintenance program ($13.3M)</t>
  </si>
  <si>
    <t>New cultural hub at 801 Pacific ($16.0M)</t>
  </si>
  <si>
    <t>New performance space at Oakridge Centre ($15.0M)</t>
  </si>
  <si>
    <t>New production space at Main &amp; 2nd ($2.0M)</t>
  </si>
  <si>
    <t>Vancouver Civic Theater Renovations ($5.1M)</t>
  </si>
  <si>
    <t>Chinatown cultural partnerships ($5.0M)</t>
  </si>
  <si>
    <t>Cultural capital grant programs ($6.0M)</t>
  </si>
  <si>
    <t>Capital maintenance program ($6.8M)</t>
  </si>
  <si>
    <t>Ongoing implementation of Hastings Park Master Plan ($10.0M)</t>
  </si>
  <si>
    <t>Renovations to keep facilities functional &amp; efficient ($0.3M)</t>
  </si>
  <si>
    <t>Maintenance of existing public art ($2.0M)</t>
  </si>
  <si>
    <t>New public art on private property ($10.0M)</t>
  </si>
  <si>
    <t>New public art on public property ($10.0M)</t>
  </si>
  <si>
    <t>Chinese Society Legacy Program ($10.0M)</t>
  </si>
  <si>
    <t>Heritage incentive programs ($74.4M)</t>
  </si>
  <si>
    <t>Redesign of Chinatown Memorial Plaza ($3.5M)</t>
  </si>
  <si>
    <t>Debt issuance costs ($4.0M)</t>
  </si>
  <si>
    <t>Indirect corporate overhead supporting capital ($16.0M)</t>
  </si>
  <si>
    <t>Capital maintenance program ($3.0M)</t>
  </si>
  <si>
    <t>City Hall campus renewal - planning &amp; design ($5.0M)</t>
  </si>
  <si>
    <t>Renovations to keep facilities functional &amp; efficient ($8.8M)</t>
  </si>
  <si>
    <t>Capital maintenance program ($7.3M)</t>
  </si>
  <si>
    <t>Design for future renewal of Manitoba Yard renewal ($3.7M)</t>
  </si>
  <si>
    <t>Renewal of Sunset Yard, phase 1 ($9.0M)</t>
  </si>
  <si>
    <t>Renovations to keep facilities functional &amp; efficient ($1.3M)</t>
  </si>
  <si>
    <t>Renewal of other vehicles &amp; equipment ($9.9M)</t>
  </si>
  <si>
    <t>Renewal of public works, water &amp; sewers vehicle &amp; equipment ($39.2M)</t>
  </si>
  <si>
    <t>All City Facilities - Other facility improvement programs ($4.0M)</t>
  </si>
  <si>
    <t>All City Facilities - Planning &amp; research ($5.3M)</t>
  </si>
  <si>
    <t>All City Facilities - Project management and other support ($10.1M)</t>
  </si>
  <si>
    <t>Capital maintenance program ($1.7M)</t>
  </si>
  <si>
    <t>Design for future renewal &amp; expansion of one fire hall ($3.0M)</t>
  </si>
  <si>
    <t>Renovations to keep facilities functional &amp; efficient ($0.5M)</t>
  </si>
  <si>
    <t>Seismic upgrade to Fire hall #12 in Kitsilano ($6.0M)</t>
  </si>
  <si>
    <t>Renewal of VFRS vehicle &amp; equipment ($15.2M)</t>
  </si>
  <si>
    <t>Renewal of VPD vehicle &amp; equipment  ($18.5M)</t>
  </si>
  <si>
    <t>Capital maintenance program ($0.2M)</t>
  </si>
  <si>
    <t>Transportation monitoring ($4.7M)</t>
  </si>
  <si>
    <t>Transportation planning &amp; studies ($4.4M)</t>
  </si>
  <si>
    <t>Local street improvements ($1.0M)</t>
  </si>
  <si>
    <t>School safety &amp; active routes improvements ($2.5M)</t>
  </si>
  <si>
    <t>Zero fatalities &amp; serious injuries program ($4.0M)</t>
  </si>
  <si>
    <t>Congestion management &amp; transit reliability ($4.0M)</t>
  </si>
  <si>
    <t>Replacement of parking meters ($6.0M)</t>
  </si>
  <si>
    <t>Dock replacement ($2.0M)</t>
  </si>
  <si>
    <t>Granville &amp; other vehicular bridge upgrades ($24.6M)</t>
  </si>
  <si>
    <t>Greenway structures rehabilitation ($1.6M)</t>
  </si>
  <si>
    <t>H-frame replacement ($5.3M)</t>
  </si>
  <si>
    <t>Vehicular bridge repair &amp; maintenance ($3.0M)</t>
  </si>
  <si>
    <t>Downtown Historic Railway decommissioning ($0.1M)</t>
  </si>
  <si>
    <t>Local roads rehabilitation ($8.0M)</t>
  </si>
  <si>
    <t>Major road rehabilitation ($37.4M)</t>
  </si>
  <si>
    <t>Pedestrian curb ramp program ($5.0M)</t>
  </si>
  <si>
    <t>Sidewalk rehabilitation ($4.0M)</t>
  </si>
  <si>
    <t>New street lighting ($4.5M)</t>
  </si>
  <si>
    <t>Street light rehabilitation ($23.7M)</t>
  </si>
  <si>
    <t>Trolley pole replacement ($4.8M)</t>
  </si>
  <si>
    <t>New pedestrian &amp; bicycle signals ($4.0M)</t>
  </si>
  <si>
    <t>Pedestrian &amp; bike signal rehabilitation ($4.1M)</t>
  </si>
  <si>
    <t>Traffic signal rehabilitation ($16.8M)</t>
  </si>
  <si>
    <t>Rail crossing upgrades ($3.5M)</t>
  </si>
  <si>
    <t>Arbutus Greenway ($5.0M)</t>
  </si>
  <si>
    <t>Bute greenway &amp; West End improvements ($3.0M)</t>
  </si>
  <si>
    <t>City-wide corridors &amp; spot improvements ($49.8M)</t>
  </si>
  <si>
    <t>Granville Bridge Greenway ($25.0M)</t>
  </si>
  <si>
    <t>New sidewalks ($7.0M)</t>
  </si>
  <si>
    <t>Cambie Corridor - King Edward to 37th ($2.8M)</t>
  </si>
  <si>
    <t>Gastown streets  ($10.0M)</t>
  </si>
  <si>
    <t>Georgia Gateway West - Chilco to Nicola ($7.0M)</t>
  </si>
  <si>
    <t>Bus routes upgrades ($10.9M)</t>
  </si>
  <si>
    <t>Rapid transit office ($4.4M)</t>
  </si>
  <si>
    <t>800 Robson ($8.0M)</t>
  </si>
  <si>
    <t>Robson &amp; Alberni ($8.0M)</t>
  </si>
  <si>
    <t>New public space assets and amenities ($2.5M)</t>
  </si>
  <si>
    <t>Renew public space assets and amenities ($2.3M)</t>
  </si>
  <si>
    <t>DTES public washroom renewal &amp;
washroom study ($1.2M)</t>
  </si>
  <si>
    <t>Distribution main renewals &amp; upgrades ($67.9M)</t>
  </si>
  <si>
    <t>Maintenance &amp; replacement of other water components ($6.6M)</t>
  </si>
  <si>
    <t>Transmission main renewal &amp; upgrades ($15.7M)</t>
  </si>
  <si>
    <t>Water access, quality &amp; conservation ($1.1M)</t>
  </si>
  <si>
    <t>Water connections renewals &amp; upgrades ($23.2M)</t>
  </si>
  <si>
    <t>Water meters, new &amp; renewals ($5.2M)</t>
  </si>
  <si>
    <t>Engineering &amp; site investigation ($2.1M)</t>
  </si>
  <si>
    <t>One water: integrated utility planning initiative ($6.3M)</t>
  </si>
  <si>
    <t>Resilience &amp; demand management initiatives ($13.1M)</t>
  </si>
  <si>
    <t>Maintenance &amp; replacement of other sewer components ($14.3M)</t>
  </si>
  <si>
    <t>Pump station renewals &amp; upgrades ($25.4M)</t>
  </si>
  <si>
    <t>Sewer main renewal &amp; upgrades ($245.2M)</t>
  </si>
  <si>
    <t>Sewer connections renewal &amp; upgrades ($98.4M)</t>
  </si>
  <si>
    <t>CCTV video inspection ($2.3M)</t>
  </si>
  <si>
    <t>Sewer monitoring systems ($3.4M)</t>
  </si>
  <si>
    <t>Sewer catchment planning ($4.6M)</t>
  </si>
  <si>
    <t>System modeling ($5.5M)</t>
  </si>
  <si>
    <t>Drainage studies/outfalls ($4.4M)</t>
  </si>
  <si>
    <t>EFL shoreline protection design ($9.7M)</t>
  </si>
  <si>
    <t>GI asset renewal ($1.1M)</t>
  </si>
  <si>
    <t>GI implementation ($52.5M)</t>
  </si>
  <si>
    <t>Water quality &amp; GI monitoring program ($1.0M)</t>
  </si>
  <si>
    <t>Green infrastructure planning ($7.4M)</t>
  </si>
  <si>
    <t>Expansion of SEFC energy centre ($14.4M)</t>
  </si>
  <si>
    <t>New satellite energy generation ($2.7M)</t>
  </si>
  <si>
    <t>Expansion of distribution network ($14.0M)</t>
  </si>
  <si>
    <t>New service connection &amp; ETSs ($6.4M)</t>
  </si>
  <si>
    <t>System planning &amp; overhead ($2.2M)</t>
  </si>
  <si>
    <t>Deep Emission Retrofits Program for non-City Buildings ($5.6M)</t>
  </si>
  <si>
    <t>VSTS maintenance &amp; upgrades ($5.5M)</t>
  </si>
  <si>
    <t>Landfill upgrades ($9.9M)</t>
  </si>
  <si>
    <t>Regulatory requirements ($23.0M)</t>
  </si>
  <si>
    <t>Closure works ($25.3M)</t>
  </si>
  <si>
    <t>Design for future closure works ($3.5M)</t>
  </si>
  <si>
    <t>Renewal of vehicles &amp; equipment ($14.5M)</t>
  </si>
  <si>
    <t>Other systems ($0.5M)</t>
  </si>
  <si>
    <t>Renewal of vehicles &amp; equipment ($11.8M)</t>
  </si>
  <si>
    <t>Zero Waste ($0.9M)</t>
  </si>
  <si>
    <t>Maintenance &amp; upgrades of IT systems &amp; infrastructure ($75.4M)</t>
  </si>
  <si>
    <t>Technology transformation ($25.0M)</t>
  </si>
  <si>
    <t>Renewal &amp; expansion of Oakridge library ($37.4M of which est. in-kind $35.0M)</t>
  </si>
  <si>
    <t>Renovations to keep facilities functional &amp; efficient ($0.0M)</t>
  </si>
  <si>
    <t>Appendix A</t>
  </si>
  <si>
    <t>Appendix E</t>
  </si>
  <si>
    <t>Metrics</t>
  </si>
  <si>
    <t>Appendix D</t>
  </si>
  <si>
    <t>Appendix C</t>
  </si>
  <si>
    <t>2020 New Multi-Year Requests by Funding Source</t>
  </si>
  <si>
    <t>Appendix B</t>
  </si>
  <si>
    <t>2020 New Multi-Year Requests and 2020 Annual Capital Expenditure Budget</t>
  </si>
  <si>
    <t>Multi-Year Capital Budgets</t>
  </si>
  <si>
    <t>Annual Capital Expenditure Budgets*</t>
  </si>
  <si>
    <t>Previously
Approved</t>
  </si>
  <si>
    <t>Total Open Project Budget</t>
  </si>
  <si>
    <t>2021 Forecast</t>
  </si>
  <si>
    <t>2022 Forecast</t>
  </si>
  <si>
    <t>2023 Forecast</t>
  </si>
  <si>
    <t>2024 Forecast</t>
  </si>
  <si>
    <t>Temporary Modular Housing</t>
  </si>
  <si>
    <t xml:space="preserve"> Non-Market Rental</t>
  </si>
  <si>
    <t>City-Owned &amp; City-Operated</t>
  </si>
  <si>
    <t>City-Owned &amp; Partner-Operated</t>
  </si>
  <si>
    <t>Non-City Housing City-Owned Land</t>
  </si>
  <si>
    <t>Non-City Housing Non-City Land</t>
  </si>
  <si>
    <t>Purpose-Built Rental and Other</t>
  </si>
  <si>
    <t>*Expenditure forecasts do not include expenditures for 2019 and prior years for previously approved projects</t>
  </si>
  <si>
    <t>2019 Single Room Occupancy (SRO) Upgrade Granting Program</t>
  </si>
  <si>
    <t>Single Room Occupancy (SRO) Grants - Privately owned SRO stock</t>
  </si>
  <si>
    <t>Temporary Modular Housing - Site Preparation Costs</t>
  </si>
  <si>
    <t>Temporary Modular Housing Program</t>
  </si>
  <si>
    <t>2019 Supportive Housing Grant Program</t>
  </si>
  <si>
    <t>2018 Capital Maintenance - Non-Market Housing</t>
  </si>
  <si>
    <t>2019 Capital Maintenance - Non-Market Housing</t>
  </si>
  <si>
    <t>Post construction of Social Housing - Southeast False Creek Area 3B</t>
  </si>
  <si>
    <t>Redevelopment of Roddan Lodge &amp; Evelyne Saller Center</t>
  </si>
  <si>
    <t>2015-2018 Housing Land Acquisition</t>
  </si>
  <si>
    <t>Contribution for Social Housing Site (Nov 2017)</t>
  </si>
  <si>
    <t>Land Acquisition - March 2016</t>
  </si>
  <si>
    <t>Non-Market Housing Building Rehabilitation (Dec 2018)</t>
  </si>
  <si>
    <t>Non-Market Housing Building Rehabilitation (Jan 2019)</t>
  </si>
  <si>
    <t>Payment for Affordable Housing (Stainsbury)</t>
  </si>
  <si>
    <t>Purchase of 1050 Expo Boulevard</t>
  </si>
  <si>
    <t>Remediation - Land Acquisition (Mar 2016)</t>
  </si>
  <si>
    <t>Remediation - Land Acquisition (May 2016)</t>
  </si>
  <si>
    <t>Remediation - Land Acquisition 2 (Mar 2016)</t>
  </si>
  <si>
    <t>Vancouver Affordable Housing Agency - New Rental Housing Units</t>
  </si>
  <si>
    <t>Vancouver Affordable Housing Agency Prelim Funding</t>
  </si>
  <si>
    <t>2019 Chinatown Housing Partnership Program</t>
  </si>
  <si>
    <t>Capital Contribution - 36 Blood Alley</t>
  </si>
  <si>
    <t>Capital Grant - Vancouver Aboriginal Friendship Centre Society</t>
  </si>
  <si>
    <t>Grant - Atira (420 Hawks)</t>
  </si>
  <si>
    <t>Grant - Urban Native Youth Association</t>
  </si>
  <si>
    <t>Grant - Urban Native Youth Association (Temporary Relocation)</t>
  </si>
  <si>
    <t>Grants - NPO Lease Renewal Program</t>
  </si>
  <si>
    <t>Housing Property Acquisition (July 2018)</t>
  </si>
  <si>
    <t>Non Market Housing Grant Program</t>
  </si>
  <si>
    <t>Property Acquisition - Jun 2019</t>
  </si>
  <si>
    <t>2017 Capital Maintenance - Market Rental Housing</t>
  </si>
  <si>
    <t>2018 Capital Maintenance - Market Rental Housing</t>
  </si>
  <si>
    <t>Grants for Rental Protection &amp; Relocation</t>
  </si>
  <si>
    <t>Affordable Housing Planning &amp; Research</t>
  </si>
  <si>
    <t>Planning &amp; Research - Housing P&amp;P - 2018</t>
  </si>
  <si>
    <t>Planning &amp; Research - Non-Market Housing</t>
  </si>
  <si>
    <t>City-Owned</t>
  </si>
  <si>
    <t>2012-2014 Child Care Project Management</t>
  </si>
  <si>
    <t>2019 Planning &amp; Research - Childcare Facilities</t>
  </si>
  <si>
    <t>Infant, Toddler &amp; Preschool
(0-4 Yrs)</t>
  </si>
  <si>
    <t>2012-2014 Kensington Childcare</t>
  </si>
  <si>
    <t>2015-2018 Childcare Age 0 to 4</t>
  </si>
  <si>
    <t>2018 Capital Maintenance - Childcare</t>
  </si>
  <si>
    <t>2019 Capital Maintenance - Childcare</t>
  </si>
  <si>
    <t>2019 Renovations - Childcare Facilities (0-4 Yrs)</t>
  </si>
  <si>
    <t>Childcare at Gastown Parkades</t>
  </si>
  <si>
    <t>Kits Montessori - Decommissioning of Former Site</t>
  </si>
  <si>
    <t>Renewal of Marpole Oakridge Childcare</t>
  </si>
  <si>
    <t>Vancouver School Board / City Childcare Partnership Project (December 2015)</t>
  </si>
  <si>
    <t>Vancouver School Board / City Childcare Partnership Project (July 2019)</t>
  </si>
  <si>
    <t>Vancouver School Board / City Childcare Partnership Project (June 2017)</t>
  </si>
  <si>
    <t>Vancouver School Board / City Childcare Partnership Project (June 2018)</t>
  </si>
  <si>
    <t>Vancouver School Board / City Childcare Partnership Project (March 2019)</t>
  </si>
  <si>
    <t>Vancouver School Board / City Childcare Partnership Project (November 2016)</t>
  </si>
  <si>
    <t>School Age
(5-12 Yrs)</t>
  </si>
  <si>
    <t>2012-2014 Vancouver School Board Community Partnership Program</t>
  </si>
  <si>
    <t>2015-2018 Childcare Age 5 to 12</t>
  </si>
  <si>
    <t>Park Development</t>
  </si>
  <si>
    <t>Planning &amp; Overhead</t>
  </si>
  <si>
    <t>Other Sport Amenities</t>
  </si>
  <si>
    <t>Waterfront &amp; Marine Structures</t>
  </si>
  <si>
    <t>Restoration &amp; Maintenance</t>
  </si>
  <si>
    <t>Other Features</t>
  </si>
  <si>
    <t>Park Infrastructure</t>
  </si>
  <si>
    <t>Pedestrian Access</t>
  </si>
  <si>
    <t>Vehicle Access</t>
  </si>
  <si>
    <t>Building Deconstruction &amp; Temporary Greening - Jan 2016</t>
  </si>
  <si>
    <t>Deconstruction &amp; Greening - Park Land Acquisition July 2019</t>
  </si>
  <si>
    <t>Deconstruction &amp; Greening - Park Land Acquisition June 2017</t>
  </si>
  <si>
    <t>Deconstruction &amp; Greening - Park Land Acquisition Mar 2018</t>
  </si>
  <si>
    <t>Deconstruction &amp; Greening - Park Land Acquisition March 2018</t>
  </si>
  <si>
    <t>Deconstruction &amp; Greening - Park Land Acquisition May 2019</t>
  </si>
  <si>
    <t>Deconstruction &amp; Greening - Park Land Acquisition September 2016</t>
  </si>
  <si>
    <t>2017-2018 Playgrounds</t>
  </si>
  <si>
    <t>Community Gardens - New/Improvements at Arbutus Ridge/Kerrisdale/Shaughnessy (ARKS) area</t>
  </si>
  <si>
    <t>East Fraser Land Park Development: Area 1</t>
  </si>
  <si>
    <t>East Fraser Lands Parks: Area 2</t>
  </si>
  <si>
    <t>New/Renewed Parks - Joyce Collingwood</t>
  </si>
  <si>
    <t>Park Upgrades - Brewers / Clinton</t>
  </si>
  <si>
    <t>Playground/Water Spray Parks Renewal</t>
  </si>
  <si>
    <t>Renfrew Ravine Park Renewal/Upgrade</t>
  </si>
  <si>
    <t>Riley Park Pavillion &amp; Farmers Market</t>
  </si>
  <si>
    <t>Smithe &amp; Richards Park</t>
  </si>
  <si>
    <t>Southeast False Creek - East Park Olympic Village</t>
  </si>
  <si>
    <t>Sunset Park Renewal/Upgrades</t>
  </si>
  <si>
    <t>Wading Pools and Spray Parks</t>
  </si>
  <si>
    <t>Dog Parks</t>
  </si>
  <si>
    <t>2015-2018 Park Planning &amp; Policy Studies</t>
  </si>
  <si>
    <t>Consulting for Southeast False Creek Park</t>
  </si>
  <si>
    <t>2015-2018 Golf Course Improvements</t>
  </si>
  <si>
    <t>2019 Sport Court Upgrades and Renewals</t>
  </si>
  <si>
    <t>Burrard Marina Upgrades</t>
  </si>
  <si>
    <t>Cambie North Project</t>
  </si>
  <si>
    <t>Golf Course Irrigation Pump Stations</t>
  </si>
  <si>
    <t>2017 Major Playfield Renewal</t>
  </si>
  <si>
    <t>Cemetery - Perimeter Entry &amp; Wayfinding</t>
  </si>
  <si>
    <t>Golf Course Improvements</t>
  </si>
  <si>
    <t>Grass Field Renewals</t>
  </si>
  <si>
    <t>New Synthetic Turf Field</t>
  </si>
  <si>
    <t>New Track and Field</t>
  </si>
  <si>
    <t>Jericho Pier</t>
  </si>
  <si>
    <t>Marine Structures and Studies</t>
  </si>
  <si>
    <t>Climate Adaptation Strategy</t>
  </si>
  <si>
    <t>Phase One - Seaside Greenway Improvement</t>
  </si>
  <si>
    <t>Stanley Park Waterfront and Seawall</t>
  </si>
  <si>
    <t>Upgrade to Waterfront Walkways/Bikeway</t>
  </si>
  <si>
    <t>Urban Forest Tree Inventory</t>
  </si>
  <si>
    <t>Access to Nature (Park Board)</t>
  </si>
  <si>
    <t>Biodiversity Enhancements</t>
  </si>
  <si>
    <t>Lost Lagoon Study</t>
  </si>
  <si>
    <t>Lost Lagoon Fountain Upgrades</t>
  </si>
  <si>
    <t>General Features &amp; Infrastructures</t>
  </si>
  <si>
    <t>Pathway Improvements</t>
  </si>
  <si>
    <t>Dr. Sun-Yat Sen Garden safety gate</t>
  </si>
  <si>
    <t>Park Electrical Systems</t>
  </si>
  <si>
    <t>Parks Green Operations</t>
  </si>
  <si>
    <t>2018 Capital Maintenance - Park Buildings</t>
  </si>
  <si>
    <t>2018 Renovations - Park Buildings</t>
  </si>
  <si>
    <t>2019 Capital Maintenance - Park Buildings</t>
  </si>
  <si>
    <t>New Washrooms &amp; Fieldhouses - Design</t>
  </si>
  <si>
    <t>Vancouver Art Gallery Plaza Extension to Hornby Block 51</t>
  </si>
  <si>
    <t>Washrooms &amp; Fieldhouses Renewal</t>
  </si>
  <si>
    <t>Recreational Facilities</t>
  </si>
  <si>
    <t>Rinks &amp; Pools</t>
  </si>
  <si>
    <t>Non-City</t>
  </si>
  <si>
    <t>All Social</t>
  </si>
  <si>
    <t>2019 Capital Maintenance - Library Facilities</t>
  </si>
  <si>
    <t>Community Centers</t>
  </si>
  <si>
    <t>2012-2014 Kensington Community Center Community Hall</t>
  </si>
  <si>
    <t>Britannia Community Center Redevelopment Phase 1</t>
  </si>
  <si>
    <t>Community Recreation Facilities Upgrades</t>
  </si>
  <si>
    <t>Marpole City Properties Site Costs</t>
  </si>
  <si>
    <t>Marpole Community Center Redevelopment Planning</t>
  </si>
  <si>
    <t>Marpole Community Facility - Planning</t>
  </si>
  <si>
    <t>Planning for renewal of RayCam Community Center</t>
  </si>
  <si>
    <t>West End Community Center Renewal - Master Plan/Design</t>
  </si>
  <si>
    <t>West Point Grey Community Center - Youth Room Renovations</t>
  </si>
  <si>
    <t>Britannia Rink &amp; Pool Upgrades</t>
  </si>
  <si>
    <t>2017 Capital Maintenance - Recreation Facilities</t>
  </si>
  <si>
    <t>2017 Recreation Facilities Renovation</t>
  </si>
  <si>
    <t>2018 Capital Maintenance - Recreation Facilities</t>
  </si>
  <si>
    <t>2018 City-wide Building System Safety</t>
  </si>
  <si>
    <t>2018 Energy Optimization Program</t>
  </si>
  <si>
    <t>2018 Renovations - Recreation Facilities</t>
  </si>
  <si>
    <t>2019 Capital Maintenance - Recreation Facilities</t>
  </si>
  <si>
    <t>2019 Renovations - Recreation Facilities</t>
  </si>
  <si>
    <t>Social</t>
  </si>
  <si>
    <t>2015 Social Facilities Renovations/Upgrades</t>
  </si>
  <si>
    <t>2017-2018 Capital Maintenance - Social Facilities</t>
  </si>
  <si>
    <t>2019 Capital Maintenance - Social Facilities</t>
  </si>
  <si>
    <t>2019 Renovations - Social Facilities</t>
  </si>
  <si>
    <t>Indigenous Healing and Wellness Center Tenant Improvements</t>
  </si>
  <si>
    <t>Marpole Place Exterior Upgrades</t>
  </si>
  <si>
    <t>Qmunity Facility</t>
  </si>
  <si>
    <t>2011 Capital Grants</t>
  </si>
  <si>
    <t>2012-2014 Social Infrastructure Grants</t>
  </si>
  <si>
    <t>2015 Social Policy Small Capital Grants</t>
  </si>
  <si>
    <t>2016 Social Policy Small Capital Grants</t>
  </si>
  <si>
    <t>2017 Social Policy Small Capital Grants</t>
  </si>
  <si>
    <t>2017-2018 Façade Rehabilitation Grants</t>
  </si>
  <si>
    <t>2018 Social Policy Small Capital Grants</t>
  </si>
  <si>
    <t>2019 Downtown Eastside Capital Grant program</t>
  </si>
  <si>
    <t>2019 Social Policy Small Capital Grants</t>
  </si>
  <si>
    <t>Capital Grant for Redevelopment of Little Mountain Neighbourhood</t>
  </si>
  <si>
    <t>Chinese Society Building Grant Program</t>
  </si>
  <si>
    <t>Downtown Eastside Capital Grant program</t>
  </si>
  <si>
    <t>Downtown Eastside Community Asset Management</t>
  </si>
  <si>
    <t>Downtown Eastside Neighbourhood Improvements</t>
  </si>
  <si>
    <t>Facade Grant - 265 Carrall Street</t>
  </si>
  <si>
    <t>Gordon Neighbourhood House Grant</t>
  </si>
  <si>
    <t>Grant - 411 Seniors Centre Society</t>
  </si>
  <si>
    <t>Grant - Atira (420 Hawks Amenity Space)</t>
  </si>
  <si>
    <t>Grant - Chinatown Keefer Community Garden</t>
  </si>
  <si>
    <t>Grant - UNYA (NYC Project Development)</t>
  </si>
  <si>
    <t>Grant-Qmunity</t>
  </si>
  <si>
    <t>2015-2018 Social Facilities Planning/Research</t>
  </si>
  <si>
    <t>Seniors Centre South Van - Planning</t>
  </si>
  <si>
    <t>Social Facilities Planning/Research 2019</t>
  </si>
  <si>
    <t>Non-City Owned</t>
  </si>
  <si>
    <t>2015-2018  Cultural Planning/Research</t>
  </si>
  <si>
    <t>2017 Capital Maintenance - Cultural Facilities</t>
  </si>
  <si>
    <t>2017-2018 Cultural Facilities Renovation/Upgrade</t>
  </si>
  <si>
    <t>2018 Capital Maintenance - Cultural Facilities</t>
  </si>
  <si>
    <t>2019 Capital Maintenance - Cultural Facilities</t>
  </si>
  <si>
    <t>2019 Renovations - Cultural Facilities</t>
  </si>
  <si>
    <t>Audio/Video Equipment Upgrade - Queen Elizabeth Theater</t>
  </si>
  <si>
    <t>CCTV Cameras - Civic Theatre Venues</t>
  </si>
  <si>
    <t>Heritage Hall Building Envelope</t>
  </si>
  <si>
    <t>Orpheum Audio-Video VSO Matching Funds</t>
  </si>
  <si>
    <t>Orpheum Theatre Digital Signs</t>
  </si>
  <si>
    <t>Orpheum Theatre Tenant Improvements</t>
  </si>
  <si>
    <t>Property Acquisition - Sep 2016</t>
  </si>
  <si>
    <t>QET Seat Cup Holders</t>
  </si>
  <si>
    <t>Temporary Portable Seating</t>
  </si>
  <si>
    <t>2013 Cultural Infrastructure Grants</t>
  </si>
  <si>
    <t>2015 Cultural Infrastructure Grant Program</t>
  </si>
  <si>
    <t>2016 Cultural Infrastructure Grant Program</t>
  </si>
  <si>
    <t>2017 Cultural Infrastructure Grant Program</t>
  </si>
  <si>
    <t>2018 Cultural Infrastructure Grant Program</t>
  </si>
  <si>
    <t>2019 Cultural Infrastructure Grant Program</t>
  </si>
  <si>
    <t>Cultural Infrastructure Grants Program</t>
  </si>
  <si>
    <t>Grant - 221A Artist Run Centre Society</t>
  </si>
  <si>
    <t>2019 Renovations - Entertainment &amp; Exhibition</t>
  </si>
  <si>
    <t>Coliseum Ice Plant Risk Assessed Certifications</t>
  </si>
  <si>
    <t>Hastings Park Trails and Open Spaces</t>
  </si>
  <si>
    <t>Playland Redevelopment Planning</t>
  </si>
  <si>
    <t>2015-2018 Maintenance of Existing Public Art</t>
  </si>
  <si>
    <t>2015-2018 New Public Art Installations</t>
  </si>
  <si>
    <t>2019 Maintenance of Existing Public Art</t>
  </si>
  <si>
    <t>2019 New Public Art Installations</t>
  </si>
  <si>
    <t>Public Art - Centennial Pole Restoration</t>
  </si>
  <si>
    <t>Public Art Boost 2016 - Capital</t>
  </si>
  <si>
    <t>2019 Heritage Incentive Program Grants</t>
  </si>
  <si>
    <t>2019-22 Heritage Facade Rehabilitation Program</t>
  </si>
  <si>
    <t>Chinatown Memorial Square Redesign</t>
  </si>
  <si>
    <t>Fire Halls</t>
  </si>
  <si>
    <t>Fire Trucks</t>
  </si>
  <si>
    <t>Police Facilities</t>
  </si>
  <si>
    <t>Police Cars</t>
  </si>
  <si>
    <t>2016-18 Fire Hall Headquarter Planning</t>
  </si>
  <si>
    <t>2017 Capital Maintenance - Fire Halls</t>
  </si>
  <si>
    <t>2017 Fire Hall Renovation</t>
  </si>
  <si>
    <t>2018 Capital Maintenance - Fire Halls</t>
  </si>
  <si>
    <t>2018 Fire Hall Renovation</t>
  </si>
  <si>
    <t>2019 Capital Maintenance - Fire Halls</t>
  </si>
  <si>
    <t>2019 Fire Hall Renewal - Planning</t>
  </si>
  <si>
    <t>2019 Fire Hall Renovation</t>
  </si>
  <si>
    <t>Fire Hall 17 Renewal</t>
  </si>
  <si>
    <t>FireHall #10 Wiring</t>
  </si>
  <si>
    <t>2017 Capital Maintenance - VPD Facilities</t>
  </si>
  <si>
    <t>2019 Capital Maintenance - Police Facilities</t>
  </si>
  <si>
    <t>2019 Police Facilities Renovation</t>
  </si>
  <si>
    <t>2019 Capital Maintenance - Animal Control</t>
  </si>
  <si>
    <t>Animal Shelter Planning/Design 2011</t>
  </si>
  <si>
    <t>Service Yards</t>
  </si>
  <si>
    <t>Vehicles &amp; Equipment</t>
  </si>
  <si>
    <t>2012-2014 Planning &amp; Research-Facilities</t>
  </si>
  <si>
    <t>2017 Capital Maintenance - Administrative Facilities</t>
  </si>
  <si>
    <t>2017 Energy Optimization Program</t>
  </si>
  <si>
    <t>2017 Renovations of Administrative Facilities</t>
  </si>
  <si>
    <t>2017-2018 Accessibility Improvement</t>
  </si>
  <si>
    <t>2018 Capital Maintenance - Administrative Facilities</t>
  </si>
  <si>
    <t>2018 City-wide Fire Safety Program</t>
  </si>
  <si>
    <t>2018 City-wide Seismic Program</t>
  </si>
  <si>
    <t>2018 Empty Home Tax Office Renovations</t>
  </si>
  <si>
    <t>2018 Environmental Program</t>
  </si>
  <si>
    <t>2018 Renovation - Administrative Facilities</t>
  </si>
  <si>
    <t>2019 Capital Maintenance - Administrative Facilities</t>
  </si>
  <si>
    <t>City Hall Facilities Planning</t>
  </si>
  <si>
    <t>City Hall OAP - Rezoning &amp; Design</t>
  </si>
  <si>
    <t>Office Space Expansion - City Hall Precinct</t>
  </si>
  <si>
    <t>Office Space Renos - Homeless Outreach</t>
  </si>
  <si>
    <t>Office Workspace Expansion (July 2018)</t>
  </si>
  <si>
    <t>Office Workspace Expansion (Jun 2017)</t>
  </si>
  <si>
    <t>Office Workspace Expansion (Sep 2018)</t>
  </si>
  <si>
    <t>2015-16 Capital Maintenance - Service Yards</t>
  </si>
  <si>
    <t>2017 Capital Maintenance - Service Yards</t>
  </si>
  <si>
    <t>2017-2018 Service Yards Planning</t>
  </si>
  <si>
    <t>2018 Capital Maintenance - Service Yards</t>
  </si>
  <si>
    <t>2018 Service Yards Renovations</t>
  </si>
  <si>
    <t>2019 Capital Maintenance - Service Yards</t>
  </si>
  <si>
    <t>2019 Renovations - Service Yards</t>
  </si>
  <si>
    <t>Manitoba Yard Carpentry Shop Floor Replacement</t>
  </si>
  <si>
    <t>Manitoba Yard Fuel Tank Replacement</t>
  </si>
  <si>
    <t>Manitoba Yard Renewal - Planning</t>
  </si>
  <si>
    <t>Snow Readiness - Service Yard Upgrades</t>
  </si>
  <si>
    <t>Sunset Yard Renewal - Planning</t>
  </si>
  <si>
    <t>2019 Accessibility Program</t>
  </si>
  <si>
    <t>2019 Energy Optimization Program</t>
  </si>
  <si>
    <t>2019 Facilities Condition Assessments</t>
  </si>
  <si>
    <t>2019 Planning &amp; Research - Administrative Facilities</t>
  </si>
  <si>
    <t>2019 Planning &amp; Research - Cultural Facilities</t>
  </si>
  <si>
    <t>2019 Planning &amp; Research - Fire Halls</t>
  </si>
  <si>
    <t>2019 Planning &amp; Research - Market Housing</t>
  </si>
  <si>
    <t>2019 Planning &amp; Research - Non-Market Housing</t>
  </si>
  <si>
    <t>2019 Planning &amp; Research - Recreation Facilities</t>
  </si>
  <si>
    <t>2019 Planning &amp; Research - Social Facilities</t>
  </si>
  <si>
    <t>2019 Real Estate Studies (RES)</t>
  </si>
  <si>
    <t>2019 Security Program</t>
  </si>
  <si>
    <t>2019 Seismic Program</t>
  </si>
  <si>
    <t>Planning &amp; Monitoring</t>
  </si>
  <si>
    <t>Safety Improvements</t>
  </si>
  <si>
    <t>Congestion Management</t>
  </si>
  <si>
    <t>Structure Management</t>
  </si>
  <si>
    <t>Surface Management</t>
  </si>
  <si>
    <t>Street Lighting Management</t>
  </si>
  <si>
    <t>Signal Management</t>
  </si>
  <si>
    <t>Rail Corridor</t>
  </si>
  <si>
    <t>Active Transportation</t>
  </si>
  <si>
    <t>Complete Streets</t>
  </si>
  <si>
    <t>Public Space Projects</t>
  </si>
  <si>
    <t>Landscape, Public Realm &amp; Amenities</t>
  </si>
  <si>
    <t>Public Toilet Facilities</t>
  </si>
  <si>
    <t>2019 Transportation Planning Studies</t>
  </si>
  <si>
    <t>2019 Neighbourhood Safety Improvements</t>
  </si>
  <si>
    <t>2019 Zero Fatalities/Serious Injuries</t>
  </si>
  <si>
    <t>2019-2022 Lanes Local Improvements</t>
  </si>
  <si>
    <t>Curbside Management</t>
  </si>
  <si>
    <t>2019 Metered Parking Program</t>
  </si>
  <si>
    <t>2019 Bridgeway Slope Stabilization</t>
  </si>
  <si>
    <t>Cambie Bridge Seismic Assessment</t>
  </si>
  <si>
    <t>Granville Bridge Upgrade - North/South</t>
  </si>
  <si>
    <t>Granville Bridge Upgrade - Seismic</t>
  </si>
  <si>
    <t>2019 Pedestrian Curb Ramp Program</t>
  </si>
  <si>
    <t>Viaducts Removal/Northeast False Creek Redevelopment</t>
  </si>
  <si>
    <t>Trolley Route Rerouting</t>
  </si>
  <si>
    <t>2019 At-Grade Rail Crossing Upgrades</t>
  </si>
  <si>
    <t>2019 Active Transportation Corridors</t>
  </si>
  <si>
    <t>2019 New Sidewalks</t>
  </si>
  <si>
    <t>Arbutus Greenway - Fraser River Extension</t>
  </si>
  <si>
    <t>Detailed Design for Arbutus Greenway - Zone 3 and 8</t>
  </si>
  <si>
    <t>Granville Bridge Greenways</t>
  </si>
  <si>
    <t>Nanaimo Street Active Transportation Improvements</t>
  </si>
  <si>
    <t>Still Creek Viewing Platform</t>
  </si>
  <si>
    <t>Georgia Gateway West</t>
  </si>
  <si>
    <t>2019 Transit Related Improvements</t>
  </si>
  <si>
    <t>DHR Decommissioning</t>
  </si>
  <si>
    <t>800 Robson Permanent Plaza Construction</t>
  </si>
  <si>
    <t>Design for Robson &amp; Alberni Street Improvements</t>
  </si>
  <si>
    <t>2019 Street Activities (New)</t>
  </si>
  <si>
    <t>2019 Street Activities (Renewal)</t>
  </si>
  <si>
    <t>Comfort Station Renewal</t>
  </si>
  <si>
    <t>Water Network</t>
  </si>
  <si>
    <t>Water Planning</t>
  </si>
  <si>
    <t>Strategic Initiatives</t>
  </si>
  <si>
    <t>Sewer Network</t>
  </si>
  <si>
    <t>Sewer Monitoring &amp; Inspections</t>
  </si>
  <si>
    <t>Sewer Planning</t>
  </si>
  <si>
    <t>Flood Management</t>
  </si>
  <si>
    <t>Shoreline Protection</t>
  </si>
  <si>
    <t>GI Implementation</t>
  </si>
  <si>
    <t>Water Quality Monitoring</t>
  </si>
  <si>
    <t>GI Planning</t>
  </si>
  <si>
    <t>2019 Growth Related Utility Upgrades - Waterworks</t>
  </si>
  <si>
    <t>2019 PRV Replacement/Refurbishment</t>
  </si>
  <si>
    <t>2019 Transmission Main Replacement</t>
  </si>
  <si>
    <t>2019 Water Quality Capital</t>
  </si>
  <si>
    <t>2017 Water Commercial Connections</t>
  </si>
  <si>
    <t>2018 New Water Meters</t>
  </si>
  <si>
    <t>2018 Water Commercial Connections</t>
  </si>
  <si>
    <t>2019 New Water Meters</t>
  </si>
  <si>
    <t>2019 Water Commercial Connections</t>
  </si>
  <si>
    <t>2019 Integrated Water Management</t>
  </si>
  <si>
    <t>2015-2018 Upgrades &amp; Replace Pump Station</t>
  </si>
  <si>
    <t>2019 Forcemain Rehabilitation/Renewal</t>
  </si>
  <si>
    <t>2019 Growth Related Utility Upgrades - Sewer</t>
  </si>
  <si>
    <t>2019 Sewer Main &amp; Manhole Rehabilitation</t>
  </si>
  <si>
    <t>2019 Sewer Main Reconstruction</t>
  </si>
  <si>
    <t>2019 Sewer Separation on Private Property</t>
  </si>
  <si>
    <t>2019 Upgrades &amp; Replace Pump Station</t>
  </si>
  <si>
    <t>Utilities Strategy - Oakridge MTC</t>
  </si>
  <si>
    <t>2016 Sewer Water Combined Connections</t>
  </si>
  <si>
    <t>2018 Sewer &amp; Water Combined Connections</t>
  </si>
  <si>
    <t>2019 Sewer &amp; Water Combined Connections</t>
  </si>
  <si>
    <t>2019 Sewer Commercial Connections</t>
  </si>
  <si>
    <t>2019 Sewer Residential &amp; At-Cost Connections</t>
  </si>
  <si>
    <t>2019 Investigation for Design</t>
  </si>
  <si>
    <t>2019 Utility Planning</t>
  </si>
  <si>
    <t>2019 Flood Management - Drainage Studies/Outfalls</t>
  </si>
  <si>
    <t>2019 East Fraser Land Shoreline Protection-Design/Construction</t>
  </si>
  <si>
    <t>2019 GI implementation - Public Realm</t>
  </si>
  <si>
    <t>Green Infrastructure Establishment</t>
  </si>
  <si>
    <t>2019 Water Quality &amp; GI Monitoring Prgm</t>
  </si>
  <si>
    <t>2019 GI Planning</t>
  </si>
  <si>
    <t>63rd &amp; Yukon Green Infrastructure Pilot</t>
  </si>
  <si>
    <t>Neighbourhood Energy Utility (NEU) Waste Heat Recovery Expansion</t>
  </si>
  <si>
    <t>2019 Neighbourhood Energy Utility (NEU) System Extension</t>
  </si>
  <si>
    <t>New Neighbourhood Energy Utility (NEU) Service Connections &amp; Energy Transfer Station's</t>
  </si>
  <si>
    <t>System planning and overhead</t>
  </si>
  <si>
    <t>Transfer Station</t>
  </si>
  <si>
    <t>Landfill Non-closure</t>
  </si>
  <si>
    <t>Landfill Closure</t>
  </si>
  <si>
    <t>Collections &amp; Street cleaning</t>
  </si>
  <si>
    <t>Vancouver Landfill &amp; Transfer Station Scale Software</t>
  </si>
  <si>
    <t>2012-2014 Reconstruction Landfill Entrance</t>
  </si>
  <si>
    <t>2019 Routine LFG Works (non-closure)</t>
  </si>
  <si>
    <t>Cart and Sanitation Services System</t>
  </si>
  <si>
    <t>City Lay Down Area Clean Up</t>
  </si>
  <si>
    <t>Closed Landfills Monitoring Program</t>
  </si>
  <si>
    <t>Closed Landfills Remediation Program</t>
  </si>
  <si>
    <t>Construction &amp; Demolition Resource Recovery Facility</t>
  </si>
  <si>
    <t>Landfill Hydrogeological Review 2016</t>
  </si>
  <si>
    <t>Litter/Streetscape Recycling Enclosures</t>
  </si>
  <si>
    <t>Organic Processing Design Works</t>
  </si>
  <si>
    <t>Upgrade Existing Compost Facility (VLF)</t>
  </si>
  <si>
    <t>VLF Storm Water Management Planning</t>
  </si>
  <si>
    <t>Waste Containers - Solar Compactors</t>
  </si>
  <si>
    <t>Zero Waste Strategy</t>
  </si>
  <si>
    <t>2019-2022 Landfill Phase 4 Closure</t>
  </si>
  <si>
    <t>Landfill Phase 3 Northeast/Phase 4 Southeast Closure &amp; Gas</t>
  </si>
  <si>
    <t>Landfill Western 40 Hectare Closure</t>
  </si>
  <si>
    <t>Vegetation Plan development and execution (closure)</t>
  </si>
  <si>
    <t>2019 -2022 Tempest Upgrades &amp; DB/Server</t>
  </si>
  <si>
    <t>2019 Fairfax Replacement &amp; Upgrade</t>
  </si>
  <si>
    <t>2019 Technology Services Business Projects</t>
  </si>
  <si>
    <t>Fleet GPS</t>
  </si>
  <si>
    <t>POSSE Transition</t>
  </si>
  <si>
    <t>Sharepoint Deployment</t>
  </si>
  <si>
    <t>Vanoucouver Public Library - Software Upgrades</t>
  </si>
  <si>
    <t>Electric Vehicle (EV) Ecosystem</t>
  </si>
  <si>
    <t>Electric Vehicle Infrastructure ($2.2M)</t>
  </si>
  <si>
    <t>Connections &amp; Meters***</t>
  </si>
  <si>
    <t>Connections***</t>
  </si>
  <si>
    <t>further revenues are received, this budget will be adjusted through the quarterly capital budget adjustment process</t>
  </si>
  <si>
    <t>Remaining projects from 2019-2022 Capital Plan</t>
  </si>
  <si>
    <t>n/a</t>
  </si>
  <si>
    <t>Forecast  projects from 2023-2026 Capital Plan</t>
  </si>
  <si>
    <t>Forecast expenditures</t>
  </si>
  <si>
    <t>The privately operated ferry services in False Creek are an extension of the transit system and help to encourage walking and cycling. The service is delivered by Aquabus and False Creek Ferries. The City owns and is responsible for the ongoing operations and maintenance of these 6 docks: Aquatic Centre, Hornby, David Lam, Stamps Landing, Spyglass, and The Village. Deliverables for 2020 include a detailed condition assessment that will shape the replacement plan in future years.</t>
  </si>
  <si>
    <t>Installation of 500 water meters on single family dwellings as part of construction projects. The budget also includes installation of 250 meters on properties 0.4 acres and larger, starting in 2020 as previously approved by Council.  Anticipating to install 125 in 2020 and remaining 125 in 2021.</t>
  </si>
  <si>
    <t>Increase seismic resiliency of key portions of the City's water network ("hardened grid").</t>
  </si>
  <si>
    <t>Service category</t>
  </si>
  <si>
    <t>Name of project/program</t>
  </si>
  <si>
    <t>Current status</t>
  </si>
  <si>
    <t>Public engagement
 in 2020?</t>
  </si>
  <si>
    <t>Project phasing &amp; anticipated schedule</t>
  </si>
  <si>
    <t>2019-2022 
Capital Plan ($M)</t>
  </si>
  <si>
    <t>Planned allocations ($M)</t>
  </si>
  <si>
    <t>2019
actual</t>
  </si>
  <si>
    <t>2021
forecast</t>
  </si>
  <si>
    <t>2022
forecast</t>
  </si>
  <si>
    <t>New non-market rental housing delivered through development</t>
  </si>
  <si>
    <t>530 units under construction: 
- West End (237 units): 1488 Robson,  1345 Davie, 969 Burrard, 1810 Alberni
- Pearson-Dogwood I (138 units)
- Arbutus Centre (125 units)
- Main &amp; 2nd (30 units)</t>
  </si>
  <si>
    <t>-</t>
  </si>
  <si>
    <t>Projects to be delivered by developer as a requirement of rezoning or development permit.</t>
  </si>
  <si>
    <t>~600 units at development-building permit stage:
- Pearson-Dogwood II (223 units)
- Oakridge Centre I (188 units)
- West End (4 projects, 157 units)
- Downtown Eastside (2 projects, 34 units)</t>
  </si>
  <si>
    <t>New childcare for 0-4 years old - delivered by development</t>
  </si>
  <si>
    <t>37 spaces under construction: 
- Fraser St. &amp; Marine Dr. (37 spaces)</t>
  </si>
  <si>
    <t>Projects to be delivered by developer as a requirement of rezoning.</t>
  </si>
  <si>
    <t>200+ spaces at development-building permit stage:
- Oakridge Centre (69 spaces)
- Little Mountain (69 spaces)
- Pearson-Dogwood (69 spaces)</t>
  </si>
  <si>
    <t>New childcare for 0-4 years old - delivered by City or partners</t>
  </si>
  <si>
    <t>300+ spaces have been scoped out to date at the following sites: 
- Marpole Community Centre
- Marpole Library
- West Fraser Lands
- Coal Harbour
Continuing to explore opportunities, including with VSB.</t>
  </si>
  <si>
    <t>yes 
for projects 
that have been scoped out</t>
  </si>
  <si>
    <t>Parks &amp; Open Spaces</t>
  </si>
  <si>
    <t>East Fraser Lands - Area 2 (west): new parks</t>
  </si>
  <si>
    <t>Currently in construction phase which is anticipated to continue into 2022.</t>
  </si>
  <si>
    <t>East Fraser Lands - Area 1 (centre): new parks</t>
  </si>
  <si>
    <t xml:space="preserve">Currently in scoping/planning phase; proceeding to detailed design phase in 2020. </t>
  </si>
  <si>
    <t>yes</t>
  </si>
  <si>
    <t>West End Waterfront Parks: renewal &amp; upgrade</t>
  </si>
  <si>
    <t xml:space="preserve">Currently in scoping/planning phase which is anticipated to continue until end of 2020. </t>
  </si>
  <si>
    <t>Queen Elizabeth Park:  renewal &amp; upgrade</t>
  </si>
  <si>
    <t>Burrard Slopes Park (Fir &amp; 5th): park expansion</t>
  </si>
  <si>
    <t>"East Park" in South East False Creek (Ontario &amp; 1st): new park</t>
  </si>
  <si>
    <t>Track &amp; Field facilities</t>
  </si>
  <si>
    <t xml:space="preserve">City-wide strategy completed; proceeding to scoping/planning phase for each site in 2020.  </t>
  </si>
  <si>
    <t>Cultural Facility @ Main &amp; 2nd Ave.</t>
  </si>
  <si>
    <t>Currently in construction phase which is anticipated to continue into 2021.</t>
  </si>
  <si>
    <t>Project to be delivered by developer as a requirement of rezoning.</t>
  </si>
  <si>
    <t>Cultural Facility @ Pacific &amp; Howe</t>
  </si>
  <si>
    <t xml:space="preserve">Currently in detailed design phase; proceeding to construction phase in 2020. </t>
  </si>
  <si>
    <t>Cultural Facility @ Oakridge Centre</t>
  </si>
  <si>
    <t>Currently in detailed design phase which is anticipated to continue into 2021.</t>
  </si>
  <si>
    <t>Arbutus Village Neighbourhood House</t>
  </si>
  <si>
    <t>City Archives</t>
  </si>
  <si>
    <t>Little Mountain Neighbourhood House</t>
  </si>
  <si>
    <t xml:space="preserve">Currently in detailed design phase which is anticipated to continue into 2020. </t>
  </si>
  <si>
    <t>Oakridge Library &amp; Community Centre</t>
  </si>
  <si>
    <t>Project to be delivered by developer as a requirement of rezoning (est. value $75 M). The City will make a $2.4 M contribution in 2022 toward library component.</t>
  </si>
  <si>
    <t>Marpole Library</t>
  </si>
  <si>
    <t>Marpole Community Centre &amp; Marpole Outdoor Pool</t>
  </si>
  <si>
    <t>Britannia Centre</t>
  </si>
  <si>
    <t>West End Community Centre &amp; Joe Fortes Library</t>
  </si>
  <si>
    <t xml:space="preserve">Currently in scoping/planning phase which is anticipated to continue into 2021. </t>
  </si>
  <si>
    <t>RayCam Community Centre</t>
  </si>
  <si>
    <t xml:space="preserve">Project let by BC Housing: currently in scoping/planning phase which is anticipated to continue into 2021. </t>
  </si>
  <si>
    <t>Kitsilano Fire hall
(8th Ave. &amp; Balaclava St.)</t>
  </si>
  <si>
    <t>Civic Facilities 
&amp; Equipment</t>
  </si>
  <si>
    <t>Sunset Service Yard 
(51st Ave. &amp; Sophia St.)</t>
  </si>
  <si>
    <t>City Hall campus</t>
  </si>
  <si>
    <t>Transportation &amp; Street Use</t>
  </si>
  <si>
    <t>Major Road Rehabilitation</t>
  </si>
  <si>
    <t>Repaved 12 km in 2019 and planning to repave 8 km in 2020.</t>
  </si>
  <si>
    <t>Granville Bridge Rehabilitation</t>
  </si>
  <si>
    <t>800 Robson Street Permanent Plaza</t>
  </si>
  <si>
    <t>Currently in construction phase which will continue into 2020.</t>
  </si>
  <si>
    <t xml:space="preserve">Currently in scoping/planning phase which is anticipated to continue into 2020. </t>
  </si>
  <si>
    <t>Robson &amp; Alberni Streets Public Space project</t>
  </si>
  <si>
    <t>Richards Green Complete Street Improvements</t>
  </si>
  <si>
    <t>10th Avenue Street Improvements – Health Precinct Phase II</t>
  </si>
  <si>
    <t>Cambie Complete Street 
(King Edward to 37th Ave.)</t>
  </si>
  <si>
    <t>Currently in detailed design phase which is anticipated to continue until end of 2020.</t>
  </si>
  <si>
    <t>Bute Street Greenway</t>
  </si>
  <si>
    <t xml:space="preserve">Granville Bridge Connector </t>
  </si>
  <si>
    <t>Arbutus Greenway</t>
  </si>
  <si>
    <t>Gastown Complete Streets</t>
  </si>
  <si>
    <t xml:space="preserve">Georgia Gateway West Complete Street </t>
  </si>
  <si>
    <t>Water Main Renewals &amp; Upgrades</t>
  </si>
  <si>
    <t>Replaced 9.6 km in 2019 and planning to replace 13.4 km in 2020.</t>
  </si>
  <si>
    <t>Sewer Main Renewals &amp; Upgrades</t>
  </si>
  <si>
    <t>Replaced 4 km in 2019 and planning to replace 6 km in 2020.</t>
  </si>
  <si>
    <t>Green Infrastructure implementation</t>
  </si>
  <si>
    <t>Completed 12 GI assets in 2019 and planning to complete 151 GI assets in 2020.</t>
  </si>
  <si>
    <t>Southeast False Creek Energy Centre Expansion</t>
  </si>
  <si>
    <t>2019-2022 Capital Plan &amp; 2020 Capital Budget - Major Projects/Programs</t>
  </si>
  <si>
    <t>Currently in detailed design phase for portions of the greenway, which is anticipated to continue until end of 2020.</t>
  </si>
  <si>
    <t>Ashay</t>
  </si>
  <si>
    <t>Investments to address Risk and fill Service Gaps</t>
  </si>
  <si>
    <t>Appendix F</t>
  </si>
  <si>
    <t>Appendix G</t>
  </si>
  <si>
    <t>New Investments aligned to Council Priorities</t>
  </si>
  <si>
    <t xml:space="preserve"> </t>
  </si>
  <si>
    <t>Investments to address risk and service gaps</t>
  </si>
  <si>
    <t>Centrally Held Total</t>
  </si>
  <si>
    <t>TAX</t>
  </si>
  <si>
    <t>Enhance community resiliency: Onetime program funding to support commitments and continuity of ongoing actions in Resilient Vancouver Strategy.  Empower communities to support each other during crises and recover from shocks and stresses; Support development of a community-led DTES emergency response and recover plan.</t>
  </si>
  <si>
    <t>Centrally Held</t>
  </si>
  <si>
    <t>OTHER</t>
  </si>
  <si>
    <t>Increasing Staffing and other cost from Vancouver Civic Theatre Presents Pilot expansion.  Offset by projected increased revenues</t>
  </si>
  <si>
    <t>VPL Total</t>
  </si>
  <si>
    <t>Create a two-year TFT position to assist VPL with disaster planning</t>
  </si>
  <si>
    <t>VPL</t>
  </si>
  <si>
    <t>Permanent funding for support for councilors for constituency work and responding to public concerns</t>
  </si>
  <si>
    <t>CMO Total</t>
  </si>
  <si>
    <t>Enhance public engagement: Ongoing funding for a Senior Social Digital Communications Strategist position to lead social media strategy, analysis and investment, promote more public participation online via social marketing and improve online social engagement and service levels for residents via digital channels, provide greater analysis and tracking of resident opinion..</t>
  </si>
  <si>
    <t>CMO</t>
  </si>
  <si>
    <t>Enhance community resiliency: Ongoing funding for one social planner position responsible for cross departmental coordination and community engagement to scale the Resilient Neighbourhood Program.  Empower communities to support each other during crises and recover from shocks and stresses; Transform the way communities understand climate and disaster risk.</t>
  </si>
  <si>
    <t>Enhance community resiliency: Ongoing funding for one planner position responsible for  improving building performance, decreasing displacement and accelerate recovery from earthquakes.</t>
  </si>
  <si>
    <t>Clerks Total</t>
  </si>
  <si>
    <t>Enhance decision making and reduce legislative risk: One-time funding for one (1) Clerk position to assist Meeting Coordinators in managing increasing workload associated with longer council meetings.</t>
  </si>
  <si>
    <t>Clerks</t>
  </si>
  <si>
    <t>Increase accountability: One-time funding for one (1) Freedom of Information (FOI) Clerk position providing critical support to the FOI process and ensuring regulatory compliance with the requirements of the Freedom of Information and Protection of Privacy Act.</t>
  </si>
  <si>
    <t>Enhance decision making and reduce legislative risk: Ongoing funding for one (1) council committee clerk to assist advisory bodies and perform a comprehensive review of advisory committees.</t>
  </si>
  <si>
    <t>Improve public policy and Reduce legislative risk: One-time funding for one (1) public policy coordinator  role to assist in the management of the City's Corporate Management Framework, which is the process for approval and review of all corporate (Council and administrative) City policies. Role helps to reduce risk by ensuring regular review and revision of policies.</t>
  </si>
  <si>
    <t>USER FEES</t>
  </si>
  <si>
    <t>Reduce compliance risk: Increase budget for the Board of Variance to ensure the city continues to comply with the Charter of Board of Variance-by-law.</t>
  </si>
  <si>
    <t>FRS Total</t>
  </si>
  <si>
    <t xml:space="preserve">Sustain the inventory management and warehousing processes derived from the implementation of the new Fleet Management Information System (FIMS) to supply the parts required for the maintenance of the vehicle and equipment fleet required to provide the City’s Core Services.  </t>
  </si>
  <si>
    <t>FRS</t>
  </si>
  <si>
    <t xml:space="preserve">Continue with the implementation of the Social Value Procurement framework to leverage the City’s spending to diversify the supply chain to increase economic opportunities, independence and capacity of social value businesses that have a recognized certification and/or are owned by an equity seeking population. Moreover, integrate and sustain the ongoing administration of the Sustainable and Ethical Procurement Program (SEPP) which incorporates both the Environmental and Social aspects of the supply chain to advance climate change priorities and enhance community health,  reconciliation, inclusion, equity and diversity. </t>
  </si>
  <si>
    <t>Mature and embed the ERM program across the City to ensure risk registers with mitigations plans are established and implemented at all City departments.  Outcomes for this investment will include monitoring, measuring, evaluating, and mitigating risks on a regular basis.</t>
  </si>
  <si>
    <t>HR Total</t>
  </si>
  <si>
    <t xml:space="preserve">Address Health and Safety gaps: Ongoing funding for one (1) organizational safety case manager position to proactively manage workplace injury claims, facilitate early return to work and positively impact the City's WorkSafe BC premium rate. </t>
  </si>
  <si>
    <t>HR</t>
  </si>
  <si>
    <t>Address compliance requirements: Ongoing funding for one (1) HR Safety Consultant position to drive Citywide cultural change that will result in durable improvements to injury rate and severity and the achievement of incremental annual Worksafe BC premium savings.</t>
  </si>
  <si>
    <t>ACCS Total</t>
  </si>
  <si>
    <t>Supplies, local travel, equipment- for new staff</t>
  </si>
  <si>
    <t>ACCS</t>
  </si>
  <si>
    <t>ACCS is challenged to maintain adequate staff training in core areas of work and compliance. With the proposed increases in this budget, additional training resources are needed to reflect additional staff needing training</t>
  </si>
  <si>
    <t>Social Policy workload is growing dramatically in recent years to accommodate new Corporate priorities and policy development. Senior clerical support is required to support document preparation, scheduling and project assistant etc, But this position will take on the clerical work including consolidation of preparatory research of each project prior to meeting operators to alleviate the pressures on the manager who is currently doing this work</t>
  </si>
  <si>
    <t>To enhance administrative team management and support the coordination of administrative resources across all departments at Woodwards, support process development for ACCS for more administrative efficiency and to enable consistent and coordinated work related to occupational health and safety, risk management, and emergency planning.</t>
  </si>
  <si>
    <t>To address a growing gap in base capacity in the Cultural Infrastructure team to respond effectively to rezonings, community plans, and emerging issues such as space loss</t>
  </si>
  <si>
    <t>Social Planner PII /PIII  for Indigenous Relation Initiatives.</t>
  </si>
  <si>
    <t>Senior Social Policy Planner needed to deal with increasing workload from Corporate Strategic Priorities.</t>
  </si>
  <si>
    <t>REFM Total</t>
  </si>
  <si>
    <t>Maintenance Technician resources to proactively maintain the City's increasing number of building automation systems</t>
  </si>
  <si>
    <t>REFM</t>
  </si>
  <si>
    <t>Fire Safety Advisors focused on compliance with all building fire safety regulations.</t>
  </si>
  <si>
    <t>Threat Management Specialist to proactively address an increasing volume of threat management files</t>
  </si>
  <si>
    <t>Preventative maintenance planning resource to update, refine and sustain preventative maintenance plans.</t>
  </si>
  <si>
    <t xml:space="preserve">Plumbing, Mechanical &amp; Carpentry Shop resources to provide technical &amp; safety supervision of trades staff at work sites across the city. </t>
  </si>
  <si>
    <t>Project coordination resource to oversee multi-shop, major and emerging operating maintenance projects.</t>
  </si>
  <si>
    <t xml:space="preserve">Electrical Shop resources to sustain existing level of on site technical and safety supervision and electrical shop capacity. </t>
  </si>
  <si>
    <t>DBL Total</t>
  </si>
  <si>
    <t>Additional funds required to deliver Short Term Rental program</t>
  </si>
  <si>
    <t>DBL</t>
  </si>
  <si>
    <t>Additional licensing staff funded from license fees to provide capacity to address ongoing licensing policy work and respond to licensing-related motions from Council</t>
  </si>
  <si>
    <t>Staffing increase funded from development fees to focus on engaging with the development industry with a focus on getting more "right-first-time" applications in order to significantly reduce the processing churn, and therefore speed up development &amp; building permit approvals</t>
  </si>
  <si>
    <t xml:space="preserve">Staffing increase funded from development fees to deliver a number of Council Priorities (specifically Deliver Quality Core Services, Address Affordability and the Housing Crisis, and Protect and Build Our Economy) and to better manage the volume and complexity of development applications in Vancouver </t>
  </si>
  <si>
    <t>PDS Total</t>
  </si>
  <si>
    <t xml:space="preserve">Extend temporary staffing to continue work on Regulation Redesign to ensure consistency across land use and building by-law regulations fund from the CARIP Reserve </t>
  </si>
  <si>
    <t>PDS</t>
  </si>
  <si>
    <t xml:space="preserve">Staffing increase funded from development fees to deliver a number of Council Priorities and to better manage the increase in volume and complexity of development in Vancouver </t>
  </si>
  <si>
    <t>ENG PW Total</t>
  </si>
  <si>
    <t>TAX+USER FEES</t>
  </si>
  <si>
    <t>Staff for supporting the water and sewer servicing review for a new development</t>
  </si>
  <si>
    <t>ENG PW</t>
  </si>
  <si>
    <t>Staff for supporting the delivery of ride hailing service</t>
  </si>
  <si>
    <t>Increased mattress recycling/drop-off cost imposed by third party</t>
  </si>
  <si>
    <t>Training and support to address new safety requirement for electrical crews</t>
  </si>
  <si>
    <t>Maintenance for Pole painting, signs and decoration lighting in support of BIA priorities</t>
  </si>
  <si>
    <t>Manage street use programs and amenities (e.g. street furniture, horticulture, patios, ads, food trucks)</t>
  </si>
  <si>
    <t>Enhance inspection and maintenance on major bridges</t>
  </si>
  <si>
    <t>Additional Engineering fee revenue from development applications</t>
  </si>
  <si>
    <t>Additional development fee revenue from development applications</t>
  </si>
  <si>
    <t>In response to the growing demand for inclusive fitness programming, the Park Board will be increasing the capacity for the ABC fitness program through the addition of a full time staff member.</t>
  </si>
  <si>
    <t>An investment in support for the Park Board Commissioners will improve service levels provided to the public through quicker response times to inquiries.</t>
  </si>
  <si>
    <t>As agreed to in the terms of the JOA with CCA partners, this investment will ensure universal access for Park Board Flexipass holders at all Community Centres.</t>
  </si>
  <si>
    <t>USER FEES + OTHER</t>
  </si>
  <si>
    <t>A replacement of end of life software currently in use at Park Board concession operations is required in 2020.  The system replacement will ensure the Park Board's ability to maintain core services, and improve overall customer experience.</t>
  </si>
  <si>
    <t>One-time  investment will fund the review of Park Board structure to assess the current and future needs of the Park Board to support the successful implementation of VanPlay and to ensure the current level of resident satisfaction can be sustained.</t>
  </si>
  <si>
    <t>Expanding on the success of single day "Swim to Survive" initiative, the Park Board will explore the feasibility of launching the complete "Swim to Survive" program for Grade 3 students in partnership with the Lifesaving Society BC &amp; Yukon Branch and the Vancouver School Board</t>
  </si>
  <si>
    <t>Investment is focused on the improvement to janitorial and building maintenance services in parks and recreation centers. Additional staffing will increase frequency of washroom cleaning, and improve responsiveness to maintenance related issues.</t>
  </si>
  <si>
    <t>Increased staffing requirement at Park Board Arenas to comply with recent regulatory changes.  Investment will ensure the ability to maintain arena service levels and supports staff and public safety.</t>
  </si>
  <si>
    <t>VFRS Total</t>
  </si>
  <si>
    <t>Improve public safety: Increase fire occupancy permit fees to fund an additional Fire Inspector position to manage Fire related occupancy inspections efficiently.</t>
  </si>
  <si>
    <t>VFRS</t>
  </si>
  <si>
    <t xml:space="preserve">Improve public safety: Increase in annual budget to ensure safety and other equipment are replaced as required and are inspected annually (hoses) to meet compliance standards. </t>
  </si>
  <si>
    <t>Improve public safety: Implement year two of five from VFRS's Operational Review recommendations for operational resources.</t>
  </si>
  <si>
    <t>ENG Utilities Total</t>
  </si>
  <si>
    <t>UTILITY FEES</t>
  </si>
  <si>
    <t>ENG Utilities</t>
  </si>
  <si>
    <t>Maintain the operation of a mobile pumpout boat for the False Creek</t>
  </si>
  <si>
    <t>Staff for supporting non-standard utility accounts such as cooling towers, sewer discounts, discharge permits, etc.</t>
  </si>
  <si>
    <t>USER FEES+UTILITY FEES</t>
  </si>
  <si>
    <t>Supervisory role needed to maintain the growth in the demand in Transfer Station and Landfill Operation</t>
  </si>
  <si>
    <t>Safety and emergency response training for Sewer Operations</t>
  </si>
  <si>
    <t>Expand efforts to reduce wasted food through direct contact with businesses and the community.</t>
  </si>
  <si>
    <t>TAX+USER FEES+UTILITY FEES</t>
  </si>
  <si>
    <t>Increased support staff for the Transfer Station and Landfill to meet the 7 days per week operating needs</t>
  </si>
  <si>
    <t>Driver training for collections staff who operate unique equipment to improve safety and prevent injuries</t>
  </si>
  <si>
    <t>Increased support for pump station operations in resiliency and data collection</t>
  </si>
  <si>
    <t>Prepare and implement strategies for the provision of drinking water following emergencies, in collaboration with Federal, Provincial and Municipal Governments.</t>
  </si>
  <si>
    <t>Undertake the maintenance of green rainwater infrastructure assets implemented across the City</t>
  </si>
  <si>
    <t>Rehabilitate approximately 25 sewer maintenance holes, rehabilitate approximately 100 aging service connections and rehabilitate approximately 20 aging catch basin connections, to prevent flooding and sewer backups.</t>
  </si>
  <si>
    <t>Increase transfer to water stabilization reserve to plan for future capital projects by Metro Vancouver, such as Second Narrow Tunnel.</t>
  </si>
  <si>
    <t>VPD Total</t>
  </si>
  <si>
    <t>In 2016, the Province announced it would limit the amount it contributes for DNA analysis services. As such, these costs are now borne by the VPD and other police forces.</t>
  </si>
  <si>
    <t>VPD</t>
  </si>
  <si>
    <t xml:space="preserve">The 2017 Council approved recommendations of the VPD's Operational Review to hire an additional 120 police officers and 52 civilians (2018-22). The recommendations for year 3 is to hire an additional 25 police officers and 10 civilian staff members, and related resources to ensure public safety, to continue to focus on fighting crime, enhance public safety, engage our community and support our people </t>
  </si>
  <si>
    <t>Funding Source</t>
  </si>
  <si>
    <t xml:space="preserve">DESCRIPTION </t>
  </si>
  <si>
    <t>Council Priority</t>
  </si>
  <si>
    <t>Description</t>
  </si>
  <si>
    <t>Core Service</t>
  </si>
  <si>
    <t>Affordability 
&amp; Housing</t>
  </si>
  <si>
    <t>Economy</t>
  </si>
  <si>
    <t>Diversity &amp;
Social Issues</t>
  </si>
  <si>
    <t>Climate Change</t>
  </si>
  <si>
    <t>Protect and build our economy</t>
  </si>
  <si>
    <t>Tax</t>
  </si>
  <si>
    <t>m</t>
  </si>
  <si>
    <t>l</t>
  </si>
  <si>
    <t>Continue work with community and City partners to advance the goals of the Chinatown Transformation project, including continuing dedicated work with the Province to support the development of the Provincial Chinese Canadian Museum, including the establishment of the new entity, as well as the inaugural exhibition.</t>
  </si>
  <si>
    <t>ENG</t>
  </si>
  <si>
    <t>In September 2019 Council approved an update to the Special Event Policy which recommended improvements to the way the City supports free outdoor public events in alignment with Culture shift the City’s new cultural strategy; the updated policy increases the level of financial support provided to event organizers to offset City, including VPD costs required to mount special events.</t>
  </si>
  <si>
    <r>
      <rPr>
        <sz val="11"/>
        <rFont val="Calibri"/>
        <family val="2"/>
        <scheme val="minor"/>
      </rPr>
      <t>2020 City Plan</t>
    </r>
    <r>
      <rPr>
        <sz val="11"/>
        <color rgb="FFFF0000"/>
        <rFont val="Calibri"/>
        <family val="2"/>
        <scheme val="minor"/>
      </rPr>
      <t xml:space="preserve"> </t>
    </r>
    <r>
      <rPr>
        <sz val="11"/>
        <color theme="1"/>
        <rFont val="Calibri"/>
        <family val="2"/>
        <scheme val="minor"/>
      </rPr>
      <t xml:space="preserve">Deliverables: Broad Phase 1 city-wide plan public engagement "Listening"  including COV sponsored in-person events, digital engagement, focused child/youth/young people programs, supports for FN and equitable engagement,  community and business toolkits, awareness and communication strategy leading to report out to Council in mid-2020. Phase 2 "Framing Choices" from mid-2020 to end will include future scenario building with consultants and city-wide public engagement to end of 2020. Budget request includes costs of interdepartmental staff team. </t>
    </r>
  </si>
  <si>
    <t>Protect and build our economy Total</t>
  </si>
  <si>
    <t>Address Affordability and the Housing Crisis</t>
  </si>
  <si>
    <t xml:space="preserve">Continue to support renters and improve service delivery - Open the new Renters Centre in 2021, monitor and evaluate the implementation of the new Tenant Relocation and Protection Policy, and report back in conjunction with PDS on any improvements, and monitor, evaluate and report back on the impact of Renter Services Grant and the improvements advanced by the CoV Renter Advocacy and Services Team.  </t>
  </si>
  <si>
    <t>EHT</t>
  </si>
  <si>
    <t>Investment will support the creation of additional shelter capacity targeted to individuals experiencing chronic homelessness, living on the street and in encampments and dealing with complex unmet health and other support needs but are facing barriers to accessing housing and shelters</t>
  </si>
  <si>
    <t>Temporary Navigation Centre Shelter (Lease)
Current Temporary Shelter Lease budget ($309k) covers only 3 existing temporary shelters. Potential new ongoing Navigation Temporary shelter lease implications are estimated to be higher due to increasing lease costs.</t>
  </si>
  <si>
    <r>
      <t>Temporary Navigation Centre Shelt</t>
    </r>
    <r>
      <rPr>
        <sz val="11"/>
        <rFont val="Calibri"/>
        <family val="2"/>
        <scheme val="minor"/>
      </rPr>
      <t>er (Tenant Improvements)</t>
    </r>
    <r>
      <rPr>
        <sz val="11"/>
        <color theme="1"/>
        <rFont val="Calibri"/>
        <family val="2"/>
        <scheme val="minor"/>
      </rPr>
      <t xml:space="preserve">
 Potential one-time investment costs would be for the Tenant Improvements of the space, estimated at $367K. Currently no room in the Shelter Lease budget to fund navigation shelter for  chronic, long term homeless. This ask also includes funding for a consultant to support community consultation and engagement </t>
    </r>
  </si>
  <si>
    <t xml:space="preserve">Increase Sunday hours to full days at four of VPL's busiest branches, providing expanded access to high-demand public space  </t>
  </si>
  <si>
    <t>EHT funding for 2 RFT Trades II Carpenters focused on supporting Non-Market Housing.</t>
  </si>
  <si>
    <t>During 2020, PDS will evaluate these initiatives:
1. Regulatory enhancements to increase and improve the stock of affordable housing (e.g. secondary suites, collective housing)
2. Affordable home ownership policies
3. Assessment of policy and bylaw definitions of affordability to align with outcomes of current policy work (e.g. rental incentive review, VAHEF)
4. Support for MVAEC in developing a regional indigenous housing strategy. 
and explore and develop a recommendation back to council around proposed approach, timing, and budget needs.</t>
  </si>
  <si>
    <t>Reduce Barriers to Participation: 
Community Centre sustainable funding model</t>
  </si>
  <si>
    <t xml:space="preserve">SRO strategy 
Dedicated staff person for the development of a SRO strategy; no capacity to take this on given existing workload. </t>
  </si>
  <si>
    <t>Evaluate key drivers of Affordability specific to Vancouver</t>
  </si>
  <si>
    <t>Increase focus on Diversity and Critical Social Issues</t>
  </si>
  <si>
    <t>Multiple 
Departments</t>
  </si>
  <si>
    <t>Oppenheimer park Impacts</t>
  </si>
  <si>
    <t>Racial Redress Project Support: Two communities
Punjabi market implementation and Anti-black racism policy and strategy work</t>
  </si>
  <si>
    <t>Equity Framework Implementation 
Implementation of the Equity Framework, including the development of departmental action plans related to using the Framework to apply a gender intersectional lens on city business.</t>
  </si>
  <si>
    <t>Accelerate Action on Climate Change</t>
  </si>
  <si>
    <t>Strategic Planning: Homelessness and Social Operations
Develop a business case for Housing the Homeless (Council motion) and also undertake a service review and develop a service plan for the three Social Operations (Carnegie, Gathering Place, and Evelyne Saller Centre)</t>
  </si>
  <si>
    <t>Deliverables include • Heritage Action Plan Completion – Vancouver Heritage Register (VHR) upgrade (Report to Council by the end of 2020); Engage with MST Nations and Indigenous consultants as well as the COV Reconciliation team for a meaningful integration of Indigenous Cultural Heritage, reconciliation and redress; Engage in identifying and supporting the heritage values of underrepresented community groups through City’s heritage policy development and implementation; Integrate heritage with Community Planning on number of ongoing initiatives (Broadway Plan, Gastown, Japantown, Granville Street, Jericho Land, City-wide Plan); Partner with Park’s Board and COV Facilities Department on developing strategies for stewardship of city-owned heritage properties;  Heritage review of DP and Rz applications.</t>
  </si>
  <si>
    <t>Low barrier employment and community economic development support. 
Community Economic Development initiatives (e.g., low barrier employment, CBA admin, Street markets) - 1 FT capacity gap; additional funding needed in 2020; DTES Community Economic Development Strategy, Phase II part of CED work</t>
  </si>
  <si>
    <t>Incentives for zero emissions private buildings (Phase 2) - Funding for capital project</t>
  </si>
  <si>
    <t>Funds for emerging Climate priorities held centrally</t>
  </si>
  <si>
    <t>Analysis of new options to accelerate transition to active transportation &amp; transit</t>
  </si>
  <si>
    <t>Analysis of urban freight/fleets, curbside management zones, and ZEV zones</t>
  </si>
  <si>
    <t>Climate emergency policy development and oversight</t>
  </si>
  <si>
    <t>Improving forest canopy in urban heat islands</t>
  </si>
  <si>
    <t>Assessing carbon sequestration options</t>
  </si>
  <si>
    <t>Sea level rise design challenge</t>
  </si>
  <si>
    <t>Other/Tax</t>
  </si>
  <si>
    <t>Strategy to reduce embodied emissions from materials in new City-owned buildings</t>
  </si>
  <si>
    <t>Deliver Quality Core Services that Meet Residents’ Needs</t>
  </si>
  <si>
    <t>Full year costs for 2019 expansion of street cleaning grant program, to support micro-cleaning program</t>
  </si>
  <si>
    <t xml:space="preserve">In cooperation with Parks staff, pursue mechanisms for additional dog waste processing capacity to facilitate City wide expansion of the dog waste collection program to include all City parks.  </t>
  </si>
  <si>
    <t>Utility Fees</t>
  </si>
  <si>
    <t>Develop a City Branded textiles recovery program in consultation with Stakeholders, charities and internal partners.</t>
  </si>
  <si>
    <t>User Fees</t>
  </si>
  <si>
    <t>ENG- Utilities</t>
  </si>
  <si>
    <t>New Investment aligned to Council Priorities</t>
  </si>
  <si>
    <t>Main priority noted with white circle; initiatives also support other priorities as noted in black.</t>
  </si>
  <si>
    <t>This funding provides for the capital rehabilitation and maintenance of 25 vehicular bridges. Typical repairs completed under this program include the major repairs and replacement of expansion joints, drainage systems, detailed investigations and concrete and/or steel repairs. 2020 deliverables of this program include the continuation of the bridge inspection program, 4-year Granville gantry inspection and maintenance program, repairs  to drainage, railing and expansion joints,  and the seismic upgrade design for two bridges over Boundary Road and the Clark Drive Overpass.</t>
  </si>
  <si>
    <t>Includes both distribution and transmission size, as well as growth related projects</t>
  </si>
  <si>
    <t>Renewal &amp; upgrades of existing parks ($29.2M)</t>
  </si>
  <si>
    <t>Renewal &amp; upgrades of playgrounds, spray pads, etc. ($9.3M)</t>
  </si>
  <si>
    <t>Rehabilitation of pedestrian bridges ($3.5M)</t>
  </si>
  <si>
    <t>Arbutus Village neighborhood house &amp; adult day ($7.1M)</t>
  </si>
  <si>
    <t>Little Mountain neighborhood house ($7.4M)</t>
  </si>
  <si>
    <t>Administrative facilities</t>
  </si>
  <si>
    <t>Service Yards, Vehicles &amp; Equipment</t>
  </si>
  <si>
    <t>All City Facilities - Facility sustainability &amp; resilience programs ($5.5M)</t>
  </si>
  <si>
    <t>Curbside management</t>
  </si>
  <si>
    <t>City Wide Street Lighting LED Replacement ($0.0M)</t>
  </si>
  <si>
    <t>2017-2018 Furniture, Fixtures and Equipment for Non-Market Housing</t>
  </si>
  <si>
    <t>2019 Furniture, Fixtures and Equipment for Non-Market Housing</t>
  </si>
  <si>
    <t>Land Preparation Costs - Vancouver Affordable Housing Agency</t>
  </si>
  <si>
    <t>Deconstruction &amp; Greening - Land Acquisition Oct 2018</t>
  </si>
  <si>
    <t>2012-2014 Replacement/Upgrades of Existing Natural Feature</t>
  </si>
  <si>
    <t>Pacific National Exhibition (PNE) Garden Auditorium Re-Roof</t>
  </si>
  <si>
    <t>Grant - Satellite Video Exchange VIVO &amp; C-Space (Rize)</t>
  </si>
  <si>
    <t>2018 Capital Maintenance - Entertainment &amp; Exhibition Facilities</t>
  </si>
  <si>
    <t>2019 Capital Maintenance - Entertainment &amp; Exhibition Facilities</t>
  </si>
  <si>
    <t>Pacific National Exhibition (PNE) Amphitheatre Planning &amp; Design</t>
  </si>
  <si>
    <t>Pacific National Exhibition (PNE) Coliseum Ice Plant Upgrades</t>
  </si>
  <si>
    <t>Pacific National Exhibition (PNE) Garden Auditorium Upgrades</t>
  </si>
  <si>
    <t>2017-2018 Library &amp; Archives Renovations/Upgrades</t>
  </si>
  <si>
    <t>2018 Relocate Vancouver Public Library Office at Library Square</t>
  </si>
  <si>
    <t>2018 Renovations &amp; Furniture, Fixtures &amp; Equipment for Social Facilities</t>
  </si>
  <si>
    <t>Marpole Place Base Building Upgrades</t>
  </si>
  <si>
    <t>2015-2018 Vehicles &amp; Equipment Replacement/Addition</t>
  </si>
  <si>
    <t>2019 Environmental Program</t>
  </si>
  <si>
    <t>2019 Design Investigation - Transportation</t>
  </si>
  <si>
    <t>City Wide Street Lighting LED Replacement</t>
  </si>
  <si>
    <t>Still Creek Enhancement Conceptual Design</t>
  </si>
  <si>
    <t>Vancouver's Track and Field Strategy guides the planning, programming, operations and maintenance of track and field facilities: this project will upgrade an existing track and field facility at Vancouver Technical School including a 400 meter competition level track surface with field events and spectator seating.  Design of the new facility is scheduled to begin in 2020.</t>
  </si>
  <si>
    <t>Pavement and parking lot upgrades with continued work anticipated in Stanley and Devonian Harbor Parks.</t>
  </si>
  <si>
    <t>This program provides for the rehabilitation of the City's local streets where major capital restoration work is required to maintain the integrity of the street asset and extend the service life of the entire road structure. This year's funding is expected to provide for the rehabilitation of approximately 8 kilometers of local street pavements.</t>
  </si>
  <si>
    <t>This program provides for the rehabilitation of the City's arterial streets where major capital restoration work is required to maintain the integrity of the street asset and extend the service life of the entire road structure.
This year's funding is expected to provide for the rehabilitation of approximately 2.3 kilometers of arterial City pavements, including MacDonald Street (1st to 4th Avenue), Nanaimo Street (Hastings to 1st Avenue), and Homer Street (Pender to Cordova).</t>
  </si>
  <si>
    <t>This program provides the rehabilitation of the City's arterial streets that are part of the region's Major Road Network (MRN) and must be maintained to a regional standard. The 2020 program is expected to provide for the rehabilitation of approximately 3 kilometers of arterial MRN pavements, including Knight Street (41st Avenue to 53rd Ave), Nanaimo Street (McGill Street to Hastings Street) and Oak Street (64th Avenue to 71st Avenue)</t>
  </si>
  <si>
    <t>This program's objectives are to ensure that the existing plant is upgraded and maintained to a level that provides safe and effective operation to meet the needs of the City of Vancouver and its residents. The 2020 program funding will provide for the installation of two kilometers of underground conduits.</t>
  </si>
  <si>
    <t>This program provides funding for the installation of new sidewalks to facilitate the completion of the City's sidewalk network. There are over 250 kilometers of sidewalks remaining to be constructed in the City. Sidewalks will be selected for construction based on network priorities. New sidewalks may also be selected through resident requests as part of the Local Improvement petition process.</t>
  </si>
  <si>
    <t>This program provides funding for the design and construction of new water mains or upgrades related to growth within the City. Planned scope of work for 2020 is construction of 2.4 kilometers of distribution mains.</t>
  </si>
  <si>
    <t>Transmission mains pipes are designed to move large quantities of water from the source of supply. Funding for 2020 will support the replacement of 1.4 kilometers of transmission mains pipes that are at the end of their service life.</t>
  </si>
  <si>
    <t>This program provides funding for the replacement of aging and deteriorating mains within the City's water distribution system. For 2020, the goal is to replace approximately 9.6 kilometers of the total distribution main system.</t>
  </si>
  <si>
    <t>A report prepared by Metro Vancouver and REAC (Metro Vancouver Regional Engineers Advisory Committee) Water Sub-Committee provides guidelines for municipalities on how to strategically prepare for providing water to customers in an emergency event such as an earthquake that renders portions of the water system unusable. The 2020 program scope includes developing a  Temporary Provision of Water Strategy for the City and procurement of the services and materials to support it.</t>
  </si>
  <si>
    <t>This program is to prevent failure of catch basins and spurs which maintain drainage service. There are about 45,000 catch basins in the City and about 300 kilometers of spur sewers that connect them to the mains. The target for 2020 is to renew approximately 75 catch basins, leads and spurs.</t>
  </si>
  <si>
    <t>This program changes the sewer infrastructure from a combined system (single pipes which carry storm water and sewage mixed together) to a separated system (separate storm pipes and sanitary pipes). In 2020, a minimum of 6 kilometers of mains will be delivered, with main projects being Vancouver West 2020 (3.2 kilometers) and Macdonald 28th to 34th (1.7 kilometers), and finalizing construction on Nanaimo and 10th Ave.</t>
  </si>
  <si>
    <t>This program funds the detailed design and construction of Utility DCL Projects.  2020 plans include 230 meter sewer construction on West 41st (developer delivered), East Broadway trunk study and detailed design, and detailed design for West Cambie stage 1, Little Mountain, Beach Ave, Willow Trunk and projects identified through analysis of development applications.</t>
  </si>
  <si>
    <t>This project will conduct storm water quality sampling and reporting, as part of the City’s obligation under the Integrated Liquid Waste and Resource  Management Plan.</t>
  </si>
  <si>
    <t>Programs to engage and communicate with businesses and residents and pilot new initiatives to prevent food waste, and divert surpluses to the highest and best use, for the purpose of addressing the thousands of tons of wasted food disposed to landfill annually.</t>
  </si>
  <si>
    <t># of Dog Licenses Issued¹⁴</t>
  </si>
  <si>
    <t>2015 - 2017 ​Restatement due to previous error in calculation. Figures were showing lifeguard interventions per 100,000 swims.</t>
  </si>
  <si>
    <t>Park Board</t>
  </si>
  <si>
    <t>Park Board Total</t>
  </si>
  <si>
    <t>Councilor's Office Total</t>
  </si>
  <si>
    <t>Implement policy recommendations and actions resulting from the community-endorsed  Culture Shift, Making Space for Arts and Culture, and Vancouver Music Strategy, with a specific emphasis on immediate integration of arts, culture, and creative life within Vancouver Plan key priorities.</t>
  </si>
  <si>
    <t>Urban Indigenous Healing and Wellness
Work with community partners (MVAEC) to develop an Indigenous Healing and Wellness Strategy and to develop priorities for City support for IHW initiatives  (incl. consideration of Crab Park Healing and Wellness/redevelopment Motions from Park Board and Council have some overlap) - $70K is for PB</t>
  </si>
  <si>
    <t>Equipment and staffing to meet increased demand for litter pick up, street sweeping , staff operations and safety training programs and higher levels of service needed  in the downtown core and tourist areas of the City.</t>
  </si>
  <si>
    <t>Total</t>
  </si>
  <si>
    <t>2019-2022 Renovations - Administrative Facilities</t>
  </si>
  <si>
    <t xml:space="preserve">Community Policing Centers (CPC) 
on going financial challenges for the 11 CPCs  -   The CoV property tax increases have a direct relation to their rent, eroding their ability of providing various initiatives for crime prevention and addressing neighborhood crime issues. </t>
  </si>
  <si>
    <t>Grant to support Co-op Housing</t>
  </si>
  <si>
    <t>Drake Green Complete Street Improvements</t>
  </si>
  <si>
    <t>Backfills a position for a staff person who require an accomodation (IT)</t>
  </si>
  <si>
    <t>Park_Board</t>
  </si>
  <si>
    <t>To address the base capacity gap in Cultural Services: the lack of a culture policy position in Cultural Services, to maintain and monitor cultural policy such as Culture|Shift and to respond to emerging Council and community priorities and issues</t>
  </si>
  <si>
    <t>The City offers land and space to  hundreds of non-profit cultural, social, and housing organizations. Overall, the value of this land is approximately $2B. As the number of spaces have increased over the years and interest in increased tracking out outcomes are desired, existing staff cannot keep up with tracking and monitoring of these investments. Additional resources will be required in the future, but this position addresses the most urgent resource gap.</t>
  </si>
  <si>
    <t>Councillor's Office</t>
  </si>
  <si>
    <t>User Fees/Other</t>
  </si>
  <si>
    <t>Transportation and Street Use</t>
  </si>
  <si>
    <t>Total Transportation and Street Use</t>
  </si>
  <si>
    <t>Total Transportation &amp; Street Use</t>
  </si>
  <si>
    <t>$10 M</t>
  </si>
  <si>
    <t>Appendix H</t>
  </si>
  <si>
    <t>Acquire and implement a case management system to move FOI and privacy processes from manual to electronic, supporting more efficient and timely processing.</t>
  </si>
  <si>
    <t>Review and redesign the access and privacy pages of the public website to improve accessibility and offer more current information.</t>
  </si>
  <si>
    <t>Board of Variance</t>
  </si>
  <si>
    <t>Business and Election Services</t>
  </si>
  <si>
    <t xml:space="preserve">Implement technology to improve efficiency in metrics reporting for Council correspondence. </t>
  </si>
  <si>
    <t>Continue to explore methods to stabilize the digital archives program to enhance public access to digital and digitized records.</t>
  </si>
  <si>
    <t>Continue to deliver quality annual gatherings, awards events and ceremonies as mandated by Council in addition to taking the lead in coordinating dignitary and delegation visits.</t>
  </si>
  <si>
    <t>Conduct Council, committee and other official public meetings.</t>
  </si>
  <si>
    <t>Continue Council meeting and advisory body modernization with a focus on reducing barriers for participation.</t>
  </si>
  <si>
    <t>Continue to develop and implement an advisory member orientation training series that is intended to familiarize members with and train them on mandate, roles and responsibilities, and City policies that will better align advisory body work with emerging City priorities.</t>
  </si>
  <si>
    <t>Adopt and use innovative online engagement solutions that allow for thought sharing by residents.</t>
  </si>
  <si>
    <t>Increase the integration of media monitoring and social media analytic tools to allow for improved analysis and insight into public response to major project announcements.</t>
  </si>
  <si>
    <t>Launch the new intranet to improve staff information and engagement.</t>
  </si>
  <si>
    <t>Intergovernmental Relations and Strategic Partnerships</t>
  </si>
  <si>
    <t>Continue to monitor and track all corporate, international, federal, provincial, regional and First Nations intergovernmental relations activities.</t>
  </si>
  <si>
    <t xml:space="preserve">Develop a business plan that provides a functional road map for achieving collaborative mandate, goals and objectives. </t>
  </si>
  <si>
    <t xml:space="preserve">Explore new ways to collaborate across City departments to source efficiencies and partnerships that will benefit objectives. </t>
  </si>
  <si>
    <t xml:space="preserve">Explore regional bidding opportunities that will engage more partners to create larger impact. </t>
  </si>
  <si>
    <t xml:space="preserve">Enable and Approve a Safe, Affordable, Resilient and Accessible Built Environment </t>
  </si>
  <si>
    <t>Enable and Approve Businesses to Operate</t>
  </si>
  <si>
    <t>Maintain Community Standards to Support Safe, Quality Neighbourhoods</t>
  </si>
  <si>
    <t>Implement a new process to track and document integrated development and infrastructure projects for improved asset reporting, including an improved website for external stakeholders.</t>
  </si>
  <si>
    <t>Increase support to development sites during construction.</t>
  </si>
  <si>
    <t>Reduce development permit turnaround times through process improvements.</t>
  </si>
  <si>
    <t>Enable further business transformation through enhanced data analytics resulting from new fleet management and GPS and telematics systems.</t>
  </si>
  <si>
    <t>Northeast False Creek Implementation</t>
  </si>
  <si>
    <t>Occupational Health and Safety</t>
  </si>
  <si>
    <t>Install parking meter technology to support multiple payment options.</t>
  </si>
  <si>
    <t>Parking Policy and Management</t>
  </si>
  <si>
    <t>Southeast False Creek Neighbourhood Energy Utility</t>
  </si>
  <si>
    <t>Complete a patio review process to support expanded public and patio seating opportunities.</t>
  </si>
  <si>
    <t>Street Cleaning</t>
  </si>
  <si>
    <t>Continue the accelerated program for rusty street light pole replacement.</t>
  </si>
  <si>
    <t>Supporting low-carbon energy systems developed by other parties</t>
  </si>
  <si>
    <t>System Planning for Integrated Water Management</t>
  </si>
  <si>
    <t>Accounting services</t>
  </si>
  <si>
    <t>Enterprise Risk Management</t>
  </si>
  <si>
    <t>Long-term financial strategy</t>
  </si>
  <si>
    <t>Overall FRS</t>
  </si>
  <si>
    <t>Legal</t>
  </si>
  <si>
    <t>Business Services</t>
  </si>
  <si>
    <t>Parks and Green Spaces</t>
  </si>
  <si>
    <t>Recreation Programming and Facilities</t>
  </si>
  <si>
    <t>City-Wide and Community Planning</t>
  </si>
  <si>
    <t>Development Review and Regulation Policy</t>
  </si>
  <si>
    <t>Economic Development Policy</t>
  </si>
  <si>
    <t>Sustainability and Resiliency</t>
  </si>
  <si>
    <t>Urban Design and Placemaking</t>
  </si>
  <si>
    <t>City protective services</t>
  </si>
  <si>
    <t xml:space="preserve">Environmental services </t>
  </si>
  <si>
    <t>Real Estate services</t>
  </si>
  <si>
    <t>Advise on the settlement of Community Amenity Contributions and Heritage Revitalization Agreements.</t>
  </si>
  <si>
    <t>Community Safety and Risk Reduction (VFRS)</t>
  </si>
  <si>
    <t>Emergency Management (Vancouver Emergency Management Agency)</t>
  </si>
  <si>
    <t>Fire Suppression and Special Teams (VFRS)</t>
  </si>
  <si>
    <t>Medical Response (VFRS)</t>
  </si>
  <si>
    <t>Collections and Resources</t>
  </si>
  <si>
    <t>Information Technology Access</t>
  </si>
  <si>
    <t>Library Public Space</t>
  </si>
  <si>
    <t>Public Programming</t>
  </si>
  <si>
    <t>Reference and Information Services</t>
  </si>
  <si>
    <t>Existing Initiatives aligned to 2020 Council Priorities</t>
  </si>
  <si>
    <t xml:space="preserve">Multiple </t>
  </si>
  <si>
    <t>Operating impacts of capital</t>
  </si>
  <si>
    <t>Multiple Total</t>
  </si>
  <si>
    <t xml:space="preserve">Reserve for snow and storm events to address the unpredictability of extreme weather events and their associated costs. </t>
  </si>
  <si>
    <t>Infrastructure renewal and non-utility debt costs</t>
  </si>
  <si>
    <t>2020 Investment
($ in 000s)</t>
  </si>
  <si>
    <t>2020 Impact
($ in 000s)</t>
  </si>
  <si>
    <t>Advance new affordable housing projects — Work with provincial, federal and community housing partners on a variety of new projects, including a new phase of modular homes, the Women Deliver Legacy Project, 58 West Hastings Street, the seven City sites in partnership with the Community Land Trust, and new homes for trans, gender diverse and Two‑Spirit (TGD2S) people.</t>
  </si>
  <si>
    <t>Community Housing Incentive Program — Implement a new and expanded Housing Infrastructure Grant Program with a focus on deepening affordability (subject to Council approval in 2019). Add to these new housing grants by exploring a broader suite of incentives for the community housing sector to increase supply of new affordable homes on their land. Consider including pre‑development funding focused on portfolio planning and strategic site acquisition to support tenant relocation and phasing of redevelopment.</t>
  </si>
  <si>
    <t>New community housing sector partners — Target operator selection for two to four buildings in the West End and Downtown Eastside. Finalize selection for nearly 170 new homes outside Downtown. Implement findings of shared‑spaces consultant work as well as updated Housing Design and Technical Guidelines.</t>
  </si>
  <si>
    <t>Renter services, support and advocacy — Distribute up to $0.5 million in grant funding to enhance services that enable renters to know and pursue their rights under the Residential Tenancy Act. Identify key opportunities, via the dedicated Renter Advocacy and Services Team, to improve information and supports for renters across City departments. Engage government and non‑profit partners in Renter Centre project development, working toward a 2021 opening.</t>
  </si>
  <si>
    <t>Research and innovation — Complete the temporary modular housing research project with BC Housing, examining the impact of temporary modular housing on three main areas: the residents, the neighbourhood and broader society.</t>
  </si>
  <si>
    <t>Complete the planning and design of Phase 2 of the Mountain View Cemetery Master Plan.</t>
  </si>
  <si>
    <t>Establish the operational and administrative processes to begin the active sale of shared‑occupancy sustainable burial graves.</t>
  </si>
  <si>
    <t>Initiate work on the first stage of a four‑year contract with Veterans Affairs Canada to renovate more than 7,300 military grave markers.</t>
  </si>
  <si>
    <t>Grants and awards
Embed equity into programs and processes. Provide designated funding programs for Musqueam, Squamish, Tseil‑Waututh and urban Indigenous artists. Launch multi‑year funding to streamline programs.
Implement Culture|Shift recommendations. Begin to address the vitality of the cultural ecosystem by creating ways to clarify and streamline the growing number of grant programs and associated processes.</t>
  </si>
  <si>
    <t>Public art
Increase visibility and voice on the land for artists of the Musqueam, Squamish and Tsleil‑Waututh Nations. Create more opportunities for Indigenous artists based in Vancouver.
Review and align public art policy and processes with city‑wide strategies and priorities. Emphasize an artist‑centred approach to diversify opportunities and breadth of representation of artists and other communities.</t>
  </si>
  <si>
    <t>Reconciliation and decolonization
Work with Musqueam, Squamish and Tsleil‑Waututh Nations and various City departments to support the Nations’ self‑determined cultural heritage articulation, including place names and languages, and sites of significance to inform culturally sensitive planning and cultural redress.
Work with Musqueam, Squamish and Tsleil‑Waututh Nations to develop an action plan for supporting the original languages of Vancouver, hən̓q̓əmin̓əm̓ and Sḵwx̱wú7mesh.
Co‑facilitate the development of an urban Indigenous subcommittee of the Arts and Culture Advisory Committee.</t>
  </si>
  <si>
    <t>Business case for housing the homeless — Finalize work with an external research group to develop a business case for housing people experiencing homelessness. Assess the economic impacts of homelessness in relation to costs of investments in structural and systemic interventions and supports.</t>
  </si>
  <si>
    <t>Destigmatization campaign — Partner with City departments to create a widespread program and communication campaign that provides meaningful education regarding the causes of and solutions to homelessness.</t>
  </si>
  <si>
    <t xml:space="preserve">HelpSeeker — Launch HelpSeeker, a federally funded pilot project to better understand the ecosystem of services that support people experiencing homelessness and those at risk of homelessness. HelpSeeker will map the ecosystem to improve the understanding of existing services and resources and identify gaps that need to be addressed. </t>
  </si>
  <si>
    <t>Municipal leadership to support individuals experiencing homelessness — Connect individuals experiencing homelessness to housing, income, health and other support services through the work of the Homelessness Services Outreach Team (also known as the Carnegie Outreach Team, who will continue to lead innovative pilots, such as the ID bank, to address current unmet needs).</t>
  </si>
  <si>
    <t>Use data to inform decision‑making — Participate in the 2020 Homeless Count (first‑year point‑in‑time counts will be coordinated at the federal, provincial and regional levels). Continue to employ and provide feedback on BC Housing’s Homeless Individuals and Families Information System (HIFIS), which is a comprehensive data collection and case management system that provides real time data to improve service needs of individuals experiencing homelessness.</t>
  </si>
  <si>
    <t>Non‑Market Housing Operations</t>
  </si>
  <si>
    <t>Improve tenant selection processes through use of the BC Housing Registry and engagement with Coordinated Access Systems and other non‑profit partnerships.</t>
  </si>
  <si>
    <t>Increase staff training and development to align with best practices, focusing on culturally appropriate responses and training (e.g., for LGBTQ2+ communities, Indigenous communities), harm reduction practices and trauma‑informed practices.</t>
  </si>
  <si>
    <t>Undertake planning and preparatory measures that support the successful reopening of Roddan Lodge and the reintegration of previously relocated tenants.</t>
  </si>
  <si>
    <t>Complete the renovation to the Gathering Place’s cafeteria.</t>
  </si>
  <si>
    <t>Establish an operational plan to open the new Evelyne Saller Centre.</t>
  </si>
  <si>
    <t>Implement operational measures to ensure safety at the centres and their programming sites.</t>
  </si>
  <si>
    <t>Improve safety and accessibility in all centres in response to the Mayor’s Overdose Emergency Task Force and Rick Hansen Foundation Accessibility Audits.</t>
  </si>
  <si>
    <t>Review and align policies and procedures between the three centres.</t>
  </si>
  <si>
    <t>Advance several emerging social infrastructure projects: Indigenous healing and wellness centre (2018 commitment; work is ongoing) and the Kingsway‑area sex worker drop‑in (Mayor’s Overdose Emergency Task Force direction). Support projects such as the Women Deliver Legacy Project, the Urban Native Youth Association redevelopment and the Indigenous social enterprise space at First Avenue and Clark Drive.</t>
  </si>
  <si>
    <t>Advance the Community Benefit Agreement policy by establishing the Community Benefit Agreement Working Group.</t>
  </si>
  <si>
    <t>Complete the City’s first poverty reduction plan.</t>
  </si>
  <si>
    <t>Complete the evaluation and renewal of the City’s urban farming policy.</t>
  </si>
  <si>
    <t>Deliver new childcare spaces, including partnering with the Vancouver School Board on new school childcare projects, and explore potential partnerships with BC Housing.</t>
  </si>
  <si>
    <t>Develop a long‑term childcare strategy to guide the City’s work on childcare.</t>
  </si>
  <si>
    <t>Develop an accessibility strategy (to begin Q4 2019) to ensure equity, access and support for all persons in areas such as the built environment, transportation, information, programs and services, and employment.</t>
  </si>
  <si>
    <t>Finalize and implement a delivery plan for the additional 1,300 childcare spaces to be facilitated through the provincial MOU.</t>
  </si>
  <si>
    <t>Finalize and present to Council the City’s Social Infrastructure Plan. Implement social infrastructure planning tools for the City’s investment in facilities, including identification and prioritization of trends in demographics, social needs and models of social service delivery, across six social service areas in the City.</t>
  </si>
  <si>
    <t>Finalize response to Dec. 5, 2018, motion on notice: Building a Family Friendly Vancouver: Affordable Child Care, which requires consideration of a number of significant and complex areas for investigation and review.</t>
  </si>
  <si>
    <t>Finalize work on the UN Safe Cities for Women and Girls Scoping Study, integrating considerations relating to hospitality workers.</t>
  </si>
  <si>
    <t>Launch a new multi‑year funding approach to give non‑profits greater stability and confidence for future planning.</t>
  </si>
  <si>
    <t>Participate in developing the city‑wide plan. Ensure that social development, equity and other subjects related to health and well‑being are significant considerations in the planning process.</t>
  </si>
  <si>
    <t xml:space="preserve">Publish the City’s first equity framework and support the development of business unit implementation plans, including the application of an intersectional lens (gender, race and other identity factors) to inform all City areas of business and work. </t>
  </si>
  <si>
    <t>Renew the Healthy City Strategy, designing it to focus on well‑being and equity.</t>
  </si>
  <si>
    <t>Streamline processes by implementing a grant management system to improve tracking, analysis of outcomes and follow‑up.</t>
  </si>
  <si>
    <t>Support the development of a community‑determined urban Indigenous strategy, including healing and wellness.</t>
  </si>
  <si>
    <t>Work in partnership with urban Indigenous partners, Indigenous women and women’s organizations to identify the City’s response to the Missing and Murdered Indigenous Women and Girls Inquiry.</t>
  </si>
  <si>
    <t>Work with public partners and people who use illicit drugs to address the harmful effects of the overdose crisis.</t>
  </si>
  <si>
    <t>Align with Culture|Shift — Engage the VCT Advisory Board, staff and stakeholders in discussions to better align VCT objectives and operations with Culture|Shift, Making Space for Art and Culture, and the Vancouver Music Strategy.</t>
  </si>
  <si>
    <t>Curated, engaging programming — Explore the potential of VCT Presents to offer engaging and dynamic productions. Develop a programming strategy and explore corporate sponsorship opportunities.</t>
  </si>
  <si>
    <t>Maintain facility excellence — Implement back‑of‑house improvements at all theatres. Complete upgrades to Queen Elizabeth Theatre audio and video equipment to expand offerings such as broadcast capability to patrons who are unable to attend events in person.</t>
  </si>
  <si>
    <t>Operational efficiency and effectiveness — Upgrade the Event Business Management System (EBMS) to process rentals faster and generate more accurate and timely information for service area. Convert concession bar signs in the Orpheum to digital screens to provide more accurate, accessible information and language options.</t>
  </si>
  <si>
    <t>Support local productions — Support local productions through the TRG Program and align support with Culture|Shift.</t>
  </si>
  <si>
    <t>Continue to work with City staff and City planners from Development, Buildings and Licensing (DBL) and review new developments (sites) requiring variances of the Zoning and Development By‑law.</t>
  </si>
  <si>
    <t>Begin election pre‑planning by developing a high‑level election plan and timelines and by drafting legislative and by‑law changes.</t>
  </si>
  <si>
    <t>Develop and implement civic education outreach programs that include the importance of voting. Meet with community groups to gather input on lessons learned from the 2018 election.</t>
  </si>
  <si>
    <t>Continue the pre‑move tasks required to prepare the Archives’ holdings to move out of the Vanier Park facility.</t>
  </si>
  <si>
    <t>Continue to work with Real Estate and Facilities Management and Diamond Schmitt Architects on detailed design phase of the Central Library Level 7 renovation.</t>
  </si>
  <si>
    <t>Economic development — Work with the Vancouver Economic Commission, Metro Vancouver’s new regional economic prosperity service, the City’s General Manager, Planning, Urban Development and Sustainability, and leadership from other City departments to refine and optimize the City’s economic development investments and services.</t>
  </si>
  <si>
    <t>Property Endowment Fund Strategy — Lead the development of a long‑term strategy for the Property Endowment Fund, the City’s real estate portfolio composed of holdings for investment and/or future civic use.</t>
  </si>
  <si>
    <t>The Vancouver Volunteer Corps — Lead the development of a needs assessment and strategic plan to optimize the City’s Vancouver Volunteer Corps, a force of local volunteers who are deployed during emergencies, disasters and major civic events.</t>
  </si>
  <si>
    <t>Water management — Lead a number of interrelated projects concerning water management, including the Cambie Corridor Integrated Water Management Plan, the Rain City Strategy and the Clean Waters Planning Project, as well as the coordination and alignment of all water‑related work across all City business units.</t>
  </si>
  <si>
    <t>Implement an equity and accessibility lens on all communications work to ensure greater understanding of City work among people who are vulnerable or those residents who face barriers to engaging.</t>
  </si>
  <si>
    <t>Provide strategic communications and engagement support to ensure a high level of resident education, information and engagement in the city‑wide planning process.</t>
  </si>
  <si>
    <t>Continue to lead the First Nations Intergovernmental Working Group, which provides government‑to‑government support and advice for priority City policies and projects with the Musqueam, Squamish and Tsleil‑Waututh Nations.</t>
  </si>
  <si>
    <t>Participate in federal and provincial budgets. Continue to assist in securing federal and provincial funding as well as policy and legislation changes to advance the City’s interests.</t>
  </si>
  <si>
    <t>Partner with the Mayors’ Council on Regional Transportation, UBC and TransLink to secure federal and provincial commitment and financial support for Broadway Subway extension to UBC.</t>
  </si>
  <si>
    <t>Complete an annual audit plan composed of compliance, financial and performance audits under the guidance of the City of Vancouver’s Audit Committee. Assist with the delivery of objective assurance, advisory and investigative work.</t>
  </si>
  <si>
    <t xml:space="preserve">Explore new emerging markets for event hosting including esports and non‑traditional or cultural events to reach diverse communities. </t>
  </si>
  <si>
    <t>Leverage 2020 event hosting opportunities (including the LPGA 2020 CP Women’s Open) to strengthen Vancouver’s international brand and reach.</t>
  </si>
  <si>
    <t>Collaborate with other City departments to establish the strategic directions, governance and operating model of the City’s affordable housing portfolio and report back to Council.</t>
  </si>
  <si>
    <t xml:space="preserve">Continue to progress existing index of projects to construction and complete numerous projects already underway. </t>
  </si>
  <si>
    <t>Affordable housing — Define and implement Phase 2 of process improvements to expedite affordable housing and lower‑income rental projects.</t>
  </si>
  <si>
    <t xml:space="preserve">Customer service — Deliver further enhancements to the overall customer service experience for in‑person, phone and online enquiries. </t>
  </si>
  <si>
    <t>Enhanced applicant support — Engage with industry to find ways to provide additional support to customers and thereby increase the number of “right‑first‑time” permit applications.</t>
  </si>
  <si>
    <t>ePlans — Provide opportunities for applicants to submit permit plans to the City electronically, with the City reviewing and issuing approved plans in electronic format.</t>
  </si>
  <si>
    <t>Renovation centre — Provide additional, dedicated support to those homeowners and small businesses who are planning to undertake minor renovation projects.</t>
  </si>
  <si>
    <t>Sprinkler permit process improvements — Identify specific process improvements to reduce processing times and improve the quality and consistency of services to customers.</t>
  </si>
  <si>
    <t>Cannabis — Continue to monitor and adapt licensing and enforcement to support the evolving cannabis legislation, in particular around the legalization of edibles, extracts and topicals.</t>
  </si>
  <si>
    <t>Commercial renovations — Transform commercial renovation processes to ensure that City services meet industry needs.</t>
  </si>
  <si>
    <t>Ride‑hailing — Advance regional partnerships and internal business processes to adapt to the introduction of ride‑hailing vehicles.</t>
  </si>
  <si>
    <t>Animal Services strategy — Create an animal management service delivery strategy, including an assessment of service delivery models, and develop a plan for the capital replacement of Vancouver’s existing animal shelter.</t>
  </si>
  <si>
    <t>Enforcement support for outdoor lighting and single‑use item reduction — Develop and implement enforcement strategies for these Council‑approved priorities.</t>
  </si>
  <si>
    <t>Single Room Accommodation By‑law review — Undertake a detailed review of the by‑law, in partnership with Arts, Culture and Community Services, and make specific recommendations for improvements to provide enhanced support to those living in single room accommodations.</t>
  </si>
  <si>
    <t>Vacant buildings strategy — Focus on proactively managing abandoned and vacant properties in the city.</t>
  </si>
  <si>
    <t>Engineering</t>
  </si>
  <si>
    <t>Complete deployment of on‑board computers in all collection vehicles to support service improvements.</t>
  </si>
  <si>
    <t>Deploy new route management software to revise, update and optimize vehicle routing.</t>
  </si>
  <si>
    <t>Develop and deploy a new cart management software system to improve cart inventory and utility billing.</t>
  </si>
  <si>
    <t>Increase resourcing in design, construction and maintenance to prepare for increasing system failures caused by climate change.</t>
  </si>
  <si>
    <t>Replace 13.4 kilometres of aging water mains, including upgrades that support growth.</t>
  </si>
  <si>
    <t>Research and procure an online water quality monitoring system to replace existing equipment that is approaching end‑of‑life and increase network resiliency in response to emergencies.</t>
  </si>
  <si>
    <t>Facilitate the second phase of review of existing City land to be designated as permanent park.</t>
  </si>
  <si>
    <t>Complete the development and implementation of a proof of concept project management platform. Train staff and launch platform.</t>
  </si>
  <si>
    <t>Continue developing and implementing an updated asset management framework and promote industry‑leading practices across Engineering.</t>
  </si>
  <si>
    <t>Continue working in partnership with First Nations to manage heritage information and resources, and improve project engagement.</t>
  </si>
  <si>
    <t>Expand continuous process improvement efforts and expand the breadth and depth of the program within the department to improve efficiency and level of customer service.</t>
  </si>
  <si>
    <t>Update Archaeology/Heritage Resources Protection Policy to reflect First Nations feedback and continuous process improvement.</t>
  </si>
  <si>
    <t>Continue to improve internal invoicing process for special events to reduce time between event completion and final invoice.</t>
  </si>
  <si>
    <t>Implement recommendations from the Special Event Policy.</t>
  </si>
  <si>
    <t>Launch initial phase of strategy to eliminate generator use by film and special event industries by installing power tie‑ins and introducing an eco‑fee for diesel generator use.</t>
  </si>
  <si>
    <t>Transition to a new online application system. Update website information and align with the Park Board application process.</t>
  </si>
  <si>
    <t>Commission first order of 12 electric medium‑ and heavy‑duty trucks and associated infrastructure.</t>
  </si>
  <si>
    <t>Improve fleet condition through the advancement of the fleet replacement program, with key replacements including compressed natural gas (CNG) side‑loading refuse trucks, tandem dump trucks, various types of turf equipment, and fire services medic units.</t>
  </si>
  <si>
    <t>Undertake capital facility work, including carpentry shop improvements and Manitoba Yard fuel station upgrades, to ensure operational resilience.</t>
  </si>
  <si>
    <t>Deliver 151 new green rainwater infrastructure assets in the public right-of-way, capturing and locally treating storm water, mitigating heat island impacts, reducing combined sewer overflows, and improving resilience to extreme storm events.</t>
  </si>
  <si>
    <t>Develop a framework and methodology for watershed‑based planning for Vancouver’s 19 watersheds and initiate plans for priority watersheds.</t>
  </si>
  <si>
    <t>Work with the community and other partners to develop major GRI demonstrations and pilot projects for the St. George Rainway and Cambie Corridor areas.</t>
  </si>
  <si>
    <t>Advance use of recycled aggregates in construction projects by including quality, affordable alternative products.</t>
  </si>
  <si>
    <t>Continue to engage in planning facility renewal and evolve quality management systems.</t>
  </si>
  <si>
    <t xml:space="preserve">Complete the procurement and implementation of the new hydrologic and hydraulic modelling software, addressing the limitations of the existing software and improving reliability and efficiency of the modelling practice. </t>
  </si>
  <si>
    <t xml:space="preserve">Expand the monitoring program to include stormwater quality and groundwater monitoring. </t>
  </si>
  <si>
    <t>Complete engagement and preliminary conceptual design of the Dunsmuir Connection to replace the active transportation connection on the Dunsmuir Viaduct.</t>
  </si>
  <si>
    <t>Complete the first phase of design to deliver the Northeast False Creek Plan as approved by Council in June 2018.</t>
  </si>
  <si>
    <t>Complete the safety culture survey in partnership with WorkSafeBC and identify actions to implement based on the results.</t>
  </si>
  <si>
    <t>Implement the new safety management system and strategic programs to positively influence operational commitment to safety and promote incident reduction.</t>
  </si>
  <si>
    <t>Reduce utility contacts through a comprehensive change management project involving all construction branches, leading to the implementation and sustainment of an excavation safety program.</t>
  </si>
  <si>
    <t>Review Parking Enforcement zones and routes for increased efficiency and coverage.</t>
  </si>
  <si>
    <t>Use new GPS technologies to increase efficiency in responding to enforcement requests.</t>
  </si>
  <si>
    <t>Continue updating the Parking By‑law and design standards to optimize accessible parking requirements and improve access to transportation facilities on‑site.</t>
  </si>
  <si>
    <t>Finalize technology strategy and begin the complete modernization of on‑street parking meter equipment.</t>
  </si>
  <si>
    <t>Remodel the residential parking program so that demand for curbside parking can be managed more effectively.</t>
  </si>
  <si>
    <t>Review by‑laws pertaining to parking oversized vehicles on the street.</t>
  </si>
  <si>
    <t>Apply continuous improvement techniques to identify procedure redundancies and simplify processes to improve efficiency and quality in construction planning and delivery.</t>
  </si>
  <si>
    <t>Consider overarching City objectives and core values for project decisions, ensuring adoption of an equity perspective and intersectional lens (gender, race and other identity factors) for project fundamentals.</t>
  </si>
  <si>
    <t>Continue to meet or exceed the performance targets for on‑time and on‑budget project delivery.</t>
  </si>
  <si>
    <t>Prioritize sustainable approaches to project delivery, incorporating renewable power and recycled materials.</t>
  </si>
  <si>
    <t>Complete refurbishment of the Burrard Street pump station.</t>
  </si>
  <si>
    <t>Complete the construction of the replacement Glen Drive and East Seventh Avenue sewage pump station.</t>
  </si>
  <si>
    <t>Develop by‑laws, regulations and policies to guide the design of engineering shoreline flood protection assets.</t>
  </si>
  <si>
    <t xml:space="preserve">Initiate planning to implement the recommendations of the Southlands drainage study. </t>
  </si>
  <si>
    <t>Initiate the conceptual design for the Thornton pump station upgrades.</t>
  </si>
  <si>
    <t>Rehabilitate approximately 25 sewer maintenance holes, 100 aging service connections and 20 aging catch basin connections.</t>
  </si>
  <si>
    <t>Rehabilitate the Victoria Drive storm outfall.</t>
  </si>
  <si>
    <t>Replace approximately 1,100 service connections to support forecasted population and development growth.</t>
  </si>
  <si>
    <t>Support planning of shoreline protection work in East Fraser Lands.</t>
  </si>
  <si>
    <t>Complete assessment of local low‑carbon energy options for servicing development in Northeast False Creek.</t>
  </si>
  <si>
    <t>Complete construction of a new satellite boiler plant, increasing NEU’s system capacity and service resilience.</t>
  </si>
  <si>
    <t>Connect four to five new buildings (approximately 50,000 square metres of floor area), including the first building of the new Hootsuite Campus in Mount Pleasant.</t>
  </si>
  <si>
    <t>Initiate construction and installation for expansion of sewage heat recovery capacity at the False Creek Energy Centre to increase the utility’s renewable energy supply.</t>
  </si>
  <si>
    <t>Advance long‑term vision to meet city’s current and future needs for public space and public life through city‑wide planning.</t>
  </si>
  <si>
    <t>Develop tools to evaluate the City’s public spaces through a gender lens, with a focus on equity, inclusivity and women’s experience.</t>
  </si>
  <si>
    <t>Explore design opportunities for existing and new public spaces to support people who are vulnerable and in need for protection from rain and heat. Increase visibility of Vancouver’s distinct cultural communities and the role of placemaking as a tool to increase safety for all.</t>
  </si>
  <si>
    <t>Finalize a city‑wide public space stewardship strategy, including potential roles for partnerships with businesses and development of social enterprise employment opportunities, to ensure spaces are well maintained and welcoming to all.</t>
  </si>
  <si>
    <t>Prepare a detailed approach for the renewal of a city‑wide, multi‑year street furniture supply and maintenance agreement.</t>
  </si>
  <si>
    <t>Collaborate with Park Operations staff to pursue mechanisms to increase dog waste processing capacity and facilitate city‑wide expansion of the dog waste collection program to include all City parks.</t>
  </si>
  <si>
    <t>Continue efforts to reduce littering through ongoing communications and outreach.</t>
  </si>
  <si>
    <t>Enforce container licensing requirements to manage the quality and quantity of commercial bins placed in the public realm.</t>
  </si>
  <si>
    <t>Increase volunteer recruitment efforts to get more youth involved in the Neighbourhood Cleanup Party program by working with the Vancouver School Board and other partners.</t>
  </si>
  <si>
    <t>Use GPS technologies to improve equipment use, routing and operational efficiency.</t>
  </si>
  <si>
    <t>Work with the City’s Single‑Use Item Reduction Strategy team on by‑law requirements relating to litter reduction.</t>
  </si>
  <si>
    <t>Continue to support increased delivery of curb ramp installations to address growing demand.</t>
  </si>
  <si>
    <t>Improve winter weather response systems, including updating road treatment best practices.</t>
  </si>
  <si>
    <t>Update asset information for ancillary electrical infrastructure, including underground conduits, to inform the replacement and expansion program to support smart city upgrades.</t>
  </si>
  <si>
    <t>Identify spaces for public bike share stations on streets and through redevelopment opportunities.</t>
  </si>
  <si>
    <t>Improve customer service experience with businesses and the public within street use programs. Review expansion of merchandise display and small patios program to allow greater opportunities to use space and support the outcomes of the patio review process.</t>
  </si>
  <si>
    <t>Launch a pilot program to integrate e‑bikes and charging stations into the Mobi system to address identified barriers and further the City’s Climate Emergency Response.</t>
  </si>
  <si>
    <t>Pursue a coordinated approach to meet needs for curbside power users, including food vendors, special events and e‑bikes, in support of climate change emergency goals.</t>
  </si>
  <si>
    <t>Sustain the Vancity Community Pass to remove unseen barriers to bike sharing, such as affordability or user diversity.</t>
  </si>
  <si>
    <t>Continue discussions with Creative Energy to establish a plan for low‑carbon conversion of the Downtown steam heat system and/or a smaller low‑carbon facility.</t>
  </si>
  <si>
    <t>Explore options for and facilitate a low‑carbon outcome for the privately owned River District neighbourhood energy system.</t>
  </si>
  <si>
    <t xml:space="preserve">Complete integrated water management plans for the Cambie Corridor and Broadway study areas and other high‑priority catchments. Identify major service needs and investment opportunities. </t>
  </si>
  <si>
    <t xml:space="preserve">Define, assess and initiate a multi‑disciplinary watershed planning practice to integrate water resource planning with other City planning functions, including land use and park planning. </t>
  </si>
  <si>
    <t xml:space="preserve">Develop the Clean Waters Plan, a 10‑to‑30‑year sewer and drainage infrastructure master plan that aims to reduce combined sewer overflows (CSOs) and improve aquatic water quality. Identify stakeholders and scope. </t>
  </si>
  <si>
    <t xml:space="preserve">Increase public and private sector awareness of the importance of integrated water management to meet the City’s objectives for resilience and livability in the face of a changing climate, population growth, densification and aging infrastructure. </t>
  </si>
  <si>
    <t xml:space="preserve">Pursue expansion and improvement of private sector rainwater management requirements to increase transparency of requirements and promote industry maturity. </t>
  </si>
  <si>
    <t>Complete the closure of Phase 4 South at the landfill.</t>
  </si>
  <si>
    <t>Continue to add infrastructure to optimize gas recovery as new sections fill at the landfill in order to reduce overall GHG emissions and maintain or exceed the target of 75% gas collection efficiency.</t>
  </si>
  <si>
    <t>Continue to exceed all regulatory requirements for site operations and management, health and safety, and environmental controls to maintain a world‑class operation.</t>
  </si>
  <si>
    <t>Coordinate with FortisBC to begin construction on a system at the landfill to convert landfill gas to renewable natural gas for distribution through the provincial utility network.</t>
  </si>
  <si>
    <t>Further development of a construction and demolition waste diversion system at the landfill to recover wood waste for use as biofuel.</t>
  </si>
  <si>
    <t>Install a system for remote monitoring of stormwater levels at the landfill.</t>
  </si>
  <si>
    <t>Advance long‑term transportation planning through TransLink’s Transport 2050, the regional transportation strategy, including partnering with North Shore municipalities, TransLink and the provincial government on the Burrard Inlet rapid transit study.</t>
  </si>
  <si>
    <t>Complete detailed designs for the Granville Bridge Connector and Drake Street active transportation corridors.</t>
  </si>
  <si>
    <t>Conduct public engagement for walking, cycling and public space improvements along Bute Street and the Portside Greenway.</t>
  </si>
  <si>
    <t>Continue engaging the community on long‑term transportation planning efforts through the city‑wide plan, including a refresh of the Greenways Plan.</t>
  </si>
  <si>
    <t>Continue to engage with businesses and residents to plan the Complete Streets networks in Gastown and West Georgia Street areas.</t>
  </si>
  <si>
    <t>Develop an implementation strategy to pilot neighbourhood traffic management and traffic protection, including a speed limit trial of 30 kilometres per hour on residential streets.</t>
  </si>
  <si>
    <t>Coordinate and manage major network system upgrade projects by BC Hydro, FortisBC and other third party utilities, including projects for:
BC Hydro — West End and East Vancouver substations, including transmission and distribution system planning.
FortisBC — Lower Mainland Intermediate Pressure System Upgrade (LMIPSU) on Kent Avenue.
Telecommunications companies — Fibre optic and 5G implementation.</t>
  </si>
  <si>
    <t>Implement business process improvement practices as a result of a continuous process improvement initiative.</t>
  </si>
  <si>
    <t>Manage all aspects of the City’s partnerships with and management of third party utilities. Establish the long‑term vision for planning and coordinating third party utility projects.</t>
  </si>
  <si>
    <t>Manage and coordinate utility infrastructure to support the City’s Capital Plan and major projects, including Broadway Subway, Northeast False Creek Plan and Arbutus Greenway.</t>
  </si>
  <si>
    <t>Manage third party utility services for new developments to protect and build Vancouver’s economy.</t>
  </si>
  <si>
    <t xml:space="preserve">Empty Homes Tax — Complete the transition from project to operational program and use proceeds from the Empty Homes Tax to fund key affordable housing initiatives. </t>
  </si>
  <si>
    <t xml:space="preserve">Improve internal controls framework — Improve organizational financial controls through automation and standardization of processes, integration of systems, clarification of financial authorities, and refinement of policies. </t>
  </si>
  <si>
    <t xml:space="preserve">Benefits governance — Embed and carry out the benefits realization governance strategy for all capital projects. </t>
  </si>
  <si>
    <t xml:space="preserve">Business commitments management — Establish the appropriate governance, policies and processes to ensure effective management of the City’s business commitments. </t>
  </si>
  <si>
    <t xml:space="preserve">Capital project delivery — Use lessons learned from the first year of the Capital Delivery Oversight Committee to improve oversight processes. </t>
  </si>
  <si>
    <t xml:space="preserve">Project selection and intake — Refine the project selection and intake process to ensure projects with the best return and alignment to strategic objectives are selected and implemented. </t>
  </si>
  <si>
    <t xml:space="preserve">Five‑Year Financial Plan, Operating Budget and Capital Budget — Address the five‑year plan challenges and build capacity for future growth of the City. </t>
  </si>
  <si>
    <t>Refinement of delivery model — Leverage the results of the FRS customer engagement survey to refine the Financial Planning and Analysis delivery model to better serve the needs of business units.</t>
  </si>
  <si>
    <t xml:space="preserve">Asset optimization — Establish a sustainable framework for Vancouver Affordable Housing Endowment Fund (VAHEF) to maximize social return over the long term and enhance revenue potential and financial performance for the Property Endowment Fund through asset optimization. </t>
  </si>
  <si>
    <t xml:space="preserve">Flood protection and climate emergency — Develop sustainable funding strategies to support flood protection and climate emergency initiatives. </t>
  </si>
  <si>
    <t xml:space="preserve">Modernization of financial framework — Partner with the Federation of Canadian Municipalities (FCM) to complete a review of the local government financial framework and identify opportunities to address the evolving economy (e‑commerce), the municipal mandate (climate adaptation, seismic resilience), and advocate for senior levels of government to modernize funding tools. </t>
  </si>
  <si>
    <t xml:space="preserve">The Vancouver Plan (formerly known as the city‑wide plan) — Support development and delivery of The Vancouver Plan, other community plans and public benefit strategies. </t>
  </si>
  <si>
    <t xml:space="preserve">Planning alignment — Align short‑, medium‑, and long‑term service and financial planning processes to clearly link long‑term strategic objectives, short‑term goals, financial plans and budgets. </t>
  </si>
  <si>
    <t xml:space="preserve">Process automation and standardization — Standardize and automate processes across FRS value streams with a focus on payroll, operational and strategic procurement, and budgeting processes. This will be completed in advance of upgrades to the City’s ERP system to ensure effective controls, process quality, and timelines. </t>
  </si>
  <si>
    <t xml:space="preserve">E‑sourcing — Implement an e‑sourcing software solution to enable automation and optimization of procurement processes. </t>
  </si>
  <si>
    <t xml:space="preserve">Support Capital Plan — Provide effective delivery of operational procurement while focusing resources on strategic engagement of the Capital Plan. </t>
  </si>
  <si>
    <t xml:space="preserve">Automation — Complete feasibility analysis to establish an automated bank payment process. </t>
  </si>
  <si>
    <t xml:space="preserve">Improve investment returns — Complete implementation of the Treasury Management System. </t>
  </si>
  <si>
    <t xml:space="preserve">Settlement risk — Complete an initial review of the Vancouver Charter legislation to allow flexibility in global certificate delivery. </t>
  </si>
  <si>
    <t xml:space="preserve">Treasury cost optimization — Leverage portfolio financial assets to reduce custodial costs. </t>
  </si>
  <si>
    <t>Acquire learning management system software to improve efficiency and effectiveness for training procurement, scheduling, delivery and records management.</t>
  </si>
  <si>
    <t xml:space="preserve">Centralize core HR services into a centre of excellence to optimize delivery to the organization. </t>
  </si>
  <si>
    <t>Conduct City‑wide survey to gather and analyze diversity‑related workforce data.</t>
  </si>
  <si>
    <t>Develop and phase implementation of a front line leadership development program.</t>
  </si>
  <si>
    <t>Focus on implementing the Safety Management System, safety approach and safety policy.</t>
  </si>
  <si>
    <t>Focus on talent and succession planning across the organization, with an emphasis on equity, diversity and inclusion, to encourage employees and applicants who are representative of the diversity in our community.</t>
  </si>
  <si>
    <t>Legal Services</t>
  </si>
  <si>
    <t>Affordability and diversity in housing
Advance the SRO Revitalization Action Plan, the temporary modular housing program, the secondary suites program, and initiatives to provide a range of affordable housing options. 
Secure affordable and diversity of housing on major development sites. 
Provide support to VAHA and VAHEF.</t>
  </si>
  <si>
    <t xml:space="preserve">City of Reconciliation initiatives
Support the City’s intergovernmental Musqueam, Squamish and Tsleil‑Waututh First Nations working group.
Support engagement with the Musqueam, Squamish and Tsleil‑Waututh Nations on major initiatives, including city‑wide planning, Broadway Plan, Northeast False Creek, Jericho Lands and Heather Lands. </t>
  </si>
  <si>
    <t>City-wide plan
Support formation of a new framework for community engagement. 
Provide advice on long‑range guiding principles, policy and planning objectives to integrate social, economic, environmental and cultural policies with land use plan.</t>
  </si>
  <si>
    <t>Climate change adaptation and climate emergency response
Provide advice on implementation, with focus on accelerated action initiatives, including financial incentives in support of zero emissions and zero waste programs, land use incentives for green buildings program, Passive House policy, flood hazard and sea level rise planning, expansion of the electric vehicle program, and the stormwater and sewer management program.</t>
  </si>
  <si>
    <t xml:space="preserve">Corporate Risk Management
Support initiatives of Internal Audit and the Chief Risk Officer. </t>
  </si>
  <si>
    <t>Council procedure 
Support City Clerk’s Office on initiatives to facilitate conduct of Council, Committee and other official public meetings and hearings.
Provide advice on streamlining of administrative processes to improve service to Council and the public.</t>
  </si>
  <si>
    <t>Culture|Shift
Provide advice on plan initiatives, including implementation measures.</t>
  </si>
  <si>
    <t>Healthy City Strategy and Equity Framework 
Provide advice on Women’s Equity Strategy. 
Provide advice on Trans, Gender Variant and Two‑Spirit Action Plan , including policy framework, agreements, partnerships, and supporting legislation and by‑laws. 
Support implementation of Safe Community Spaces and Places plan to advance the Mayor’s Overdose Emergency Task Force initiatives.</t>
  </si>
  <si>
    <t>Heritage Action Plan 
Pursue Heritage Action Plan initiatives, including advice on Heritage Conservation Program policy and incentives.</t>
  </si>
  <si>
    <t>Intergovernmental relations and strategic partnerships 
Advise on a framework for government‑to‑government relationship with Musqueam, Squamish and Tsleil‑Waututh Nations.
Work with senior government on partnerships and programs to facilitate and enhance achievement of the City’s strategic goals, including identifying and advancing requests for necessary amendments to the Vancouver Charter and other key legislation.</t>
  </si>
  <si>
    <t>Major development projects 
Negotiate and draft agreements and by‑laws for rezoning and development of major sites, including Plaza of Nations, Concord, Cambie Corridor, Jericho Lands, East Fraser Lands and Heather Lands.
Secure amenities, support diverse and affordable housing and address heritage preservation.</t>
  </si>
  <si>
    <t>National Energy Board, Trans Mountain Pipeline Expansion project 
Represent the City in ongoing litigation, including application to Supreme Court of Canada to intervene in BC reference case.</t>
  </si>
  <si>
    <t>Openness and transparency in government
Review requirements related to disclosure of financial interests, Code of Conduct, lobbying and conflict of interest.</t>
  </si>
  <si>
    <t>Regulation Redesign
Implement improvements to land use regulatory framework to streamline the permit process and facilitate public access. 
Pursue amendments to outdated or superseded policy and guidelines in coordination with land use policy work being addressed through other priority projects, such as city‑wide planning.</t>
  </si>
  <si>
    <t>Renter protection and rental supply initiatives
Support the City’s Renter Advocacy and Services Team.
Pursue amendments to Vancouver Charter, Residential Tenancy Act and other relevant legislation to enhance tenant protections and mitigate tenant displacement.</t>
  </si>
  <si>
    <t>Develop long‑term strategic framework for VanDusen Botanical Garden and Bloedel Conservatory
Develop a new long‑term vision and strategic plan for VanDusen Botanical Garden and Bloedel Conservatory.
Update the governance and operating model for both attractions. 
Develop a new Joint Operating Agreement between the Park Board and the Vancouver Botanical Garden Association, the Park Board’s joint operating partner at both facilities.</t>
  </si>
  <si>
    <t xml:space="preserve">Renew golf facilities 
Complete drainage remediation and improve overall course conditions at Langara Golf Course. </t>
  </si>
  <si>
    <t xml:space="preserve">Improve safety and security in parks
Complete a service review of the Park Ranger program. 
Address added demands on the program and establish new practices and resource needs. </t>
  </si>
  <si>
    <t>Increase synthetic‑turf field maintenance program
Implement a more robust maintenance program to maximize the useful life of sports fields.</t>
  </si>
  <si>
    <t xml:space="preserve">Urban Forest Strategy 
Achieve the goal established by the Greenest City Action Plan of planting 150,000 trees since 2010. 
Continue tree planting efforts past this target in an effort to combat climate change and address urban heat islands. </t>
  </si>
  <si>
    <t xml:space="preserve">Develop a community centre funding model
Develop a long‑term funding strategy, in collaboration with partners, to support priority community centres facing economic challenges. </t>
  </si>
  <si>
    <t xml:space="preserve">Develop new outdoor pool 
Proceed with planning and design of a new full‑sized outdoor pool to be located at Oak Park. 
Design will proceed in tandem with the design of the Marpole Community Centre. 
Park Board decision on building and pool siting within Oak Park is expected in late 2019. </t>
  </si>
  <si>
    <t xml:space="preserve">Affordable Housing and Community Spaces Incentive Program — Develop a new incentive program to encourage the creation of affordable housing and other community‑serving assets on lands owned by non‑profit societies, co‑ops and faith‑based organizations by Q4. </t>
  </si>
  <si>
    <t>Renters Services Team — Work with Arts, Culture and Community Services (ACCS) and Development, Buildings and Licensing (DBL) to initiate and staff a new interdepartmental team by Q3 that will support renter households in the city to access and maintain their housing.</t>
  </si>
  <si>
    <t xml:space="preserve">VAHEF — Support the development of VAHEF, including governance, administration, asset transfers, targets and strategies. </t>
  </si>
  <si>
    <t>Update Target CAC areas — Update existing Target CAC rates in Norquay Village, Little Mountain Adjacent, and Grandview‑Woodland so that a supportable CAC rate per square foot of increased permitted floor space is re‑established. The proceeds of the updated Target CAC will support needs identified in the respective public benefit strategies for these areas.</t>
  </si>
  <si>
    <t>City‑wide and community planning</t>
  </si>
  <si>
    <t>Central Waterfront Plan — Continue planning with the Vancouver Fraser Port Authority and other landowners.</t>
  </si>
  <si>
    <t>Jericho Lands policy statement — Continue engagement with the community and landowners, including hosting a Jericho Lands design charrette by Q2. Collaborate with the landowners and their project team to produce site concepts by Q4.</t>
  </si>
  <si>
    <t>NEFC Plan — Ongoing implementation is contingent upon landowners applying to rezone their land in 2020. Work closely with Engineering and the Park Board on initial parks design, consultation and implementation. Ongoing reconciliation and cultural redress work with the Musqueam, Squamish and Tsleil‑Waututh First Nations, the urban Indigenous peoples, Chinatown and the black community.</t>
  </si>
  <si>
    <t>Punjabi Market future planning — Continue to work on Council‑approved directions, implementation and recommendations for the future of the area.</t>
  </si>
  <si>
    <t>Development Process Redesign — Engage public and industry stakeholders in a complete review of the rezoning process as well as other aspects of the development review process.</t>
  </si>
  <si>
    <t xml:space="preserve">Accelerating action on industrial affordability — Undertake research and develop policy options to support existing and new industrial business operations in Vancouver. Staff will scope out and refine need in mid‑2020 to present a detailed project outline. </t>
  </si>
  <si>
    <t>Alignment with The Vancouver Plan — Continue development of the economy portions of the emerging city‑wide planning process.</t>
  </si>
  <si>
    <t xml:space="preserve">Small business policy, data tracking and monitoring — Undertake research and develop policy options to support BIAs and small business including the establishment of an annual report card to track change in Vancouver’s retail and commercial districts. Staff will scope out and refine need in mid‑2020 to present a detailed project outline in alignment with the small business initiatives roundtable. </t>
  </si>
  <si>
    <t xml:space="preserve">Vancouver Employment Lands and Economy Review — Initiate second phase of the review to develop policy recommendations for Council in mid‑2020. Develop policy directions for the future of Vancouver’s employment lands for integration into the city‑wide planning process and detailed sub‑area planning. Scope policy implementation and present a proposed approach, timeline and budget. </t>
  </si>
  <si>
    <t xml:space="preserve">Greenest City Action Plan — Develop and report back to Council on the next phase of the plan, with the City’s environmental strategy out to 2030. </t>
  </si>
  <si>
    <t xml:space="preserve">Resilient buildings program — Coordinate all aspects of building resilience, from energy and seismic to water conservation, to ensure integrated approaches and optimal use of limited resources. </t>
  </si>
  <si>
    <t xml:space="preserve">Resilient Vancouver — Integrate actions and objectives with the city‑wide plan and related sustainability objectives, including enhancing resilience at the neighbourhood level, aligning climate change and seismic risk reduction efforts, and mapping a resilient lifeline network to enhance capacity to deliver essential services during emergencies. </t>
  </si>
  <si>
    <t>Urban design in community and city‑wide plans — Provide urban design guidance within major projects, area plans and city‑wide planning, including The Vancouver Plan, the Broadway Plan, Jericho Lands, station area planning for 29th Avenue and Nanaimo stations, Memorial Square redesign, Gastown Places and Streets plan, People for Places Downtown strategy, and the Resilient City strategy.</t>
  </si>
  <si>
    <t xml:space="preserve">Complete feasibility studies for Firehall No. 1, the Vancouver Police Museum and Firehall Arts Centre, Orpheum theatre renewals and for the City‑wide accessibility program. </t>
  </si>
  <si>
    <t xml:space="preserve">Continuation of the Britannia rezoning process. </t>
  </si>
  <si>
    <t xml:space="preserve">Develop maintenance cost metrics for all categories of building types and services. </t>
  </si>
  <si>
    <t xml:space="preserve">Implement the delivery plan to increase the number of childcare spaces under the new Memorandum of Understanding for $33 million with the provincial government, including detailed design of a new childcare facility at West Fraser Lands. </t>
  </si>
  <si>
    <t>Initiation of the Marpole Library/housing/childcare rezoning processes.</t>
  </si>
  <si>
    <t>Oversee the delivery of approximately 30 in‑kind projects, of which two are expected to be delivered in 2020 (193 social housing units at 4105 Arbutus Street and 1395 Davie Street).</t>
  </si>
  <si>
    <t xml:space="preserve">Streamline the building handover process for renovations and new assets added to the City portfolio. </t>
  </si>
  <si>
    <t xml:space="preserve">Develop a strategy for data centralization of security incidents and risks across the organization to enhance the tracking, reporting and analysis of key performance indicators (KPI). </t>
  </si>
  <si>
    <t xml:space="preserve">Explore an integrated protective services model for other City departments. </t>
  </si>
  <si>
    <t xml:space="preserve">Advance False Creek water quality improvement actions, including developing a strategic action plan to make greater impacts. </t>
  </si>
  <si>
    <t>Develop a corporate waste reduction target to encourage greater waste reduction as part of the City’s corporate Zero Waste program.</t>
  </si>
  <si>
    <t xml:space="preserve">Provide environmental services to support delivery of City‑wide services, including site acquisitions and dispositions, transportation and affordable housing projects, delivery of the City’s Capital Plan and City’s planning processes. </t>
  </si>
  <si>
    <t>Finalize and implement the Property Endowment Fund Strategy.</t>
  </si>
  <si>
    <t>Pursue site acquisitions to support major City initiatives, such as the Vancouver Affordable Housing Endowment Fund and site acquisition for future Firehall No. 23.</t>
  </si>
  <si>
    <t>Support the ongoing Arbutus Corridor and Northeast False Creek planning and development processes, and city‑wide planning.</t>
  </si>
  <si>
    <t xml:space="preserve">Cybersecurity and resilience — Advance cybersecurity practices and capabilities by ensuring Payment Card Industry (PCI) compliance. Work to ensure that data centre capacity and security meets technical standards and compliance requirements. </t>
  </si>
  <si>
    <t>Enterprise Data and Analytics — Evolve the program from prioritization of individual business requests to designing and implementing a self‑service system that increases analytic tool adoption, implements basic data governance, facilitates sharing data insights, and provides a place to explore and work with data.</t>
  </si>
  <si>
    <t xml:space="preserve">GIS Strategic Roadmap — Progress the Geographic Information Systems (GIS) Strategic Roadmap into the final phase to complete the full transition to a modern GIS platform. A new public and staff VanMap released in 2019 will ensure business continuity while preparing for the legacy VanMap to be decommissioned. Continue developing process and tools to shift into operational support and expand the GIS user base by providing emerging geospatial capabilities. Continue to migrate more than 350 priority geospatial datasets. </t>
  </si>
  <si>
    <t>Electronic plan submission — Deliver functionality to enable electronic plan submission for development/building permits. This project serves to provide the capability to submit, review and issue permit plans in electronic format (ePlan). This will be achieved with the integration of an ePlan module into the existing permit software used to process development and building permits.</t>
  </si>
  <si>
    <t xml:space="preserve">Advance partnerships with external agencies — Develop an integrated internal communications and planning program to enhance partnerships with other agencies, including BC Emergency Health Services (BCEHS) and BC Ambulance Service (BCAS). </t>
  </si>
  <si>
    <t>Community needs assessment — Develop an all‑hazards community risk assessment to identify and prioritize local risks to serve the community and respond to emergencies in the most effective way.</t>
  </si>
  <si>
    <t xml:space="preserve">Conduct risk‑based inspections — Expand and reassess risk‑based inspections to enable Fire Prevention Inspectors to target and adjust inspection frequency based on the associated risk. </t>
  </si>
  <si>
    <t xml:space="preserve">Conduct needs assessment for emergency operations centre technology refresh — Conduct a needs assessment to upgrade end‑of‑life audio‑visual system and increase resilience of network infrastructure. </t>
  </si>
  <si>
    <t>Continue Vancouver Volunteer Corps review — Complete the review of the City’s emergency volunteer programs and begin implementing actions.</t>
  </si>
  <si>
    <t>Update the City’s Hazard, Risk and Vulnerability Assessment (HRVA) — Update the City’s all‑hazard risk assessment that helps the organization prioritize risk reduction, risk communication, mitigation and preparedness activities.</t>
  </si>
  <si>
    <t>Enhance the mental health program — Implement a holistic, evidence‑based, non‑biased mental health program with a mental health professional as part of the VFRS mental health team that will provide VFRS the ability to proactively address the effects of occupational stress injuries, cancer, and other health and wellness challenges.</t>
  </si>
  <si>
    <t xml:space="preserve">Further develop staff wellness and program — Develop a health program in line with the International Association of Fire Chiefs/International Association of Fire Fighters Wellness‑Fitness Initiative (WFI) but customized to the needs of Vancouver staff. Include an annual physical, pre‑cancer screening, and confidential counselling or coaching. Develop partnerships in research to advance health initiatives. Develop methods of personal and organizational accountabilities. </t>
  </si>
  <si>
    <t>Overdose Emergency Task Force — Provide ongoing support to the Mayor’s Overdose Emergency Task Force and implement proactive programs such as the community outreach response team.</t>
  </si>
  <si>
    <t>Vancouver Police Department (VPD)</t>
  </si>
  <si>
    <t>Engaging our community : Collaborate with front‑line police officers and officials throughout Metro Vancouver to share concepts and best practices to improve services for clients living with severe mental health and substance use issues.</t>
  </si>
  <si>
    <t xml:space="preserve">Engaging our community : Continue to sustain and foster positive relationships with new immigrants and multicultural communities through attendance at community events and workshops. </t>
  </si>
  <si>
    <t xml:space="preserve">Engaging our community : Enhance and raise public awareness of the VPD’s online crime reporting system. </t>
  </si>
  <si>
    <t>Engaging our community : Sustain relationships with the LGBTQ2+ community through various campaigns, programs and committees.</t>
  </si>
  <si>
    <t>Engaging our community : Work to further enhance elder safety through the Seniors’ Safety Fair and by securing funding to launch a second large‑scale Safety Awareness for Elders campaign.</t>
  </si>
  <si>
    <t>Enhancing public safety : Continue to conduct road safety and enforcement projects at locations with high instances of collisions.</t>
  </si>
  <si>
    <t xml:space="preserve">Enhancing public safety : Continue to develop enforcement strategies and deliver ongoing public awareness activities to combat the opioid crisis and continue to advocate for improved drug treatment on demand. </t>
  </si>
  <si>
    <t xml:space="preserve">Enhancing public safety : Continue to work with City staff to ensure and enhance safety in the temporary modular housing program. </t>
  </si>
  <si>
    <t xml:space="preserve">Enhancing public safety : Leverage technology to address current and anticipated road safety concerns, such as pedestrian and cyclist safety. </t>
  </si>
  <si>
    <t>Enhancing public safety : Redeploy two or more police officers to perform dedicated liaison roles with street vendors in urban areas such as the Downtown Eastside (DTES).</t>
  </si>
  <si>
    <t xml:space="preserve">Enhancing public safety : Train and certify additional officers in Standardized Field Sobriety Testing (SFST) and Drug Recognition Expert (DRE) testing to help combat impaired driving. </t>
  </si>
  <si>
    <t xml:space="preserve">Enhancing public safety : Work with City staff and other officials to improve conditions in SROs and in social and supportive housing sites (SSHs). </t>
  </si>
  <si>
    <t>Fighting crime : Continue to use real‑time intelligence to prevent violent offences such as shootings, assaults, drug robberies, home invasions, kidnappings and murders.</t>
  </si>
  <si>
    <t xml:space="preserve">Fighting crime : Further deploy Community Safety personnel and volunteers to patrol or monitor known areas of high property crime to deter break‑ins, thefts and other crimes. </t>
  </si>
  <si>
    <t>Fighting crime : Identify critical infrastructure in Vancouver to protect against cybersecurity threats by developing contingency plans, and participate in tabletop exercises with representatives from both the private and public sectors.</t>
  </si>
  <si>
    <t>Fighting crime : Increase public awareness and engagement to prevent sexual offences, particularly among youth and in the downtown Granville Street, Gastown and Yaletown entertainment areas.</t>
  </si>
  <si>
    <t>Fighting crime : Work collaboratively with other law enforcement agencies and regularly share information to target organized crime members.</t>
  </si>
  <si>
    <t xml:space="preserve">Fighting crime : Work with the Downtown Community Court to further target and monitor known prolific property crime offenders. </t>
  </si>
  <si>
    <t xml:space="preserve">Supporting our people : Continue to deliver mental health awareness training to VPD members. </t>
  </si>
  <si>
    <t>Supporting our people : Deliver respectful workplace training sessions to all patrol members.</t>
  </si>
  <si>
    <t xml:space="preserve">Supporting our people : Implement a program similar to the BC First Responders’ Mental Health program, specific to police officers, to improve trauma resilience preparedness. </t>
  </si>
  <si>
    <t xml:space="preserve">Supporting our people : Implement new early intervention program software to enhance the identification of behavioural early warning signs in employees. </t>
  </si>
  <si>
    <t xml:space="preserve">Supporting our people : Implement recommendations from VPD’s Operational Review for year three of five for long‑term staffing and resource needs. </t>
  </si>
  <si>
    <t xml:space="preserve">Police Services </t>
  </si>
  <si>
    <t xml:space="preserve">Engaging our community : Continue ongoing efforts to develop trust and foster relationships with youth. </t>
  </si>
  <si>
    <t>Engaging our community : Deter youth gang involvement through outreach, education, empowerment activities, and arts and culture initiatives.</t>
  </si>
  <si>
    <t xml:space="preserve">Enhancing public safety : Continue to implement electronic ticketing (eTicketing) to reduce errors, delays and rejected traffic violation tickets. </t>
  </si>
  <si>
    <t xml:space="preserve">Musical instrument lending — Improve ease of access by expanding the number of locations where patrons can pick up instruments to include neighbourhoods throughout the city. </t>
  </si>
  <si>
    <t>Digital creation tools — Update and expand the range of creation tools offered, empowering residents to thrive in the digital age.</t>
  </si>
  <si>
    <t>Branch redevelopment projects — Plan for the redevelopment of the Oakridge Branch as part of the new Oakridge Civic Centre and for the redevelopment of the Marpole Branch. Participate in consultation for the Joe Fortes Branch redevelopment.</t>
  </si>
  <si>
    <t xml:space="preserve">Enhance early literacy branch spaces — Develop appealing space for children 0 to 5 years old at Renfrew Branch that encourages early learning and builds early literacy skills through play and interaction between young children and caregivers. </t>
  </si>
  <si>
    <t>Programs that support connection — Provide more programs that increase understanding of diversity, equity and critical social issues through learning, discussion and dialogue for both the public and staff.</t>
  </si>
  <si>
    <t xml:space="preserve">Support and promote diverse voices — Continue to offer programs highlighting Indigenous and LGBTQ2+ authors along with authors from other equity‑seeking groups, including the annual Indigenous Storyteller in Residence and programs that aim to reduce discrimination and increase understanding of gender identity and gender expression. </t>
  </si>
  <si>
    <t>New member experience strategy — Develop and implement a new member experience strategy that increases new patrons' knowledge and use of VPL services and programs.</t>
  </si>
  <si>
    <t>The following information provides examples of the City of Vancouver's 2020 priority plans using our existing resources (excluding new investment requests).</t>
  </si>
  <si>
    <t xml:space="preserve">Strategic business relationships — Oversee the City’s business relationship with EasyPark, Hastings Park‑PNE, the Vancouver Economic Commission, the Vancouver School Board, the Vancouver Fraser Port Authority, Granville Island, the Vancouver Affordable Housing Agency, and the recently established Metro Vancouver Regional Economic Prosperity Service. Update key agreements that inform relationships with a number of these agencies. 
</t>
  </si>
  <si>
    <t xml:space="preserve">Implement recommendations from the SCADA/Telemetry master plan to increase resilience and reliability of control systems for critical infrastructure. 
</t>
  </si>
  <si>
    <t xml:space="preserve">Assess and implement priority programs and actions identified in the Rain City Strategy. Address and continue to implement GRI projects on a city‑wide scale. 
</t>
  </si>
  <si>
    <t xml:space="preserve">Expand the ongoing city‑wide sewer, drainage, CSO and rainfall monitoring programs initiated in 2019 to strategically support the master‑planning efforts. 
</t>
  </si>
  <si>
    <t xml:space="preserve">Initiate the detailed design for the Jericho, Raymur and Dunbar pump stations.
</t>
  </si>
  <si>
    <t xml:space="preserve">Replace 6 kilometres of combined sewers with separated sanitary and storm sewers in conjunction with Engineering’s coordinated capital project delivery.
</t>
  </si>
  <si>
    <t xml:space="preserve">Continue to partner with TransLink to improve transit priority through studies and spot improvements as part of their Bus Speed and Reliability Program.
</t>
  </si>
  <si>
    <t xml:space="preserve">Formally roll out the Single‑Use Item Reduction Strategy and by‑laws for bags, cups, straws and utensils. Provide support to the public to change behaviour. 
</t>
  </si>
  <si>
    <t xml:space="preserve">Develop golf strategy
Undertake a comprehensive review and analysis of golf courses, pitch and putt courses, and driving ranges.
Understand local and regional context, use and demand. 
Describe guiding principles and opportunities to expand diverse programming. 
</t>
  </si>
  <si>
    <t xml:space="preserve">Develop new Marpole Community Centre
Complete the initial public engagement toward the much‑anticipated renewal process of the Marpole‑Oakridge Community Centre (MOCC). Built in 1949, the MOCC is the oldest within the Park Board’s network of community centre facilities. 
The new Marpole Community Centre will include fitness areas, seniors and youth space, multi‑purpose rooms, a gymnasium and new childcare space. 
Park Board decision on building siting within Oak Park is expected in late 2019. 
</t>
  </si>
  <si>
    <t xml:space="preserve">Broadway Plan — Develop progressive housing policies as part of the Broadway planning program that will focus on limiting displacement of renter households and delivering new rental housing in relation to the new transit infrastructure investment. 
</t>
  </si>
  <si>
    <t xml:space="preserve">Complete communities program — Explore near‑term opportunities to improve land use and design policy that emerge during Phase 1 of The Vancouver Plan, advance complete community goals, and receive Council support. 
</t>
  </si>
  <si>
    <t>Affordable housing rezoning team — Continue to process applications under the Moderate Income Rental Housing Pilot Program (MIRHPP) and social housing applications under the Social Housing or Rental Tenure (SHORT) Program. Continue to link the implementation of affordable housing policy to rezoning applications filed through the policy.</t>
  </si>
  <si>
    <t>Deliver approximately 180 new facilities projects, ranging from capital maintenance and replacement projects to renovations, additions, structural and non‑structural seismic upgrades and new buildings, including:
- Ongoing design and delivery of:
Roddan Lodge/Evelyne Saller Centre (213 social housing units) , Firehall No. 12 seismic upgrade, New zero emissions passive house projects — Coal Harbour Phase II, Firehall No. 17, two Gastown childcares, the 825 Pacific Street arts and culture hub, Electrification projects to reduce GHG emissions — Killarney Leisure Pool, Library Square, Kerrisdale and Hillcrest Community Centres, Bloedel Conservatory, LED lighting energy retrofits — VPD headquarters (Cambie Street), Museum of Vancouver, Templeton Pool, Archives relocation to Vancouver Public Library Central Branch , Renewal of Marpole‑Oakridge Community Centre in Oak Park, New staff space to replace the space lost in the demolition of 450 and 456 West Broadway for the Broadway Subway, 69 childcare spaces at Sir Sandford Fleming Elementary and ongoing work to deliver approximately 345 more spaces in collaboration with the Vancouver Board of Education.</t>
  </si>
  <si>
    <t>Working with agencies — Engage in joint planning discussions to better understand challenges and opportunities with current medical calls. Identify methods to optimize VFRS and BCEHS resources and collaborate with these partners to address issues and gaps in the healthcare system.</t>
  </si>
  <si>
    <t>Laptop lending — Improve access to technology by lending laptop computers for use in VPL branches where desktop computer space is limited.</t>
  </si>
  <si>
    <t>Accessible adaptive equipment — Provide an array of assistive technologies enabling access to library services and materials for people with disabilities.</t>
  </si>
  <si>
    <t>Explore impact of fines on affordability — Study options to reduce barriers for those who need library materials the most and cannot afford to pay fines.</t>
  </si>
  <si>
    <t>Multilingual collections — Improve access by consolidating specific language materials at designated branches, creating broader, deeper browsing collections in neighbourhoods where these languages are most prevalent. Continue to explore opportunities to expand the multilingual collection in digital format.</t>
  </si>
  <si>
    <t>Implement a pilot project to support tenant and property management software system integrations that foster resource and reporting efficiencies.</t>
  </si>
  <si>
    <t>Continue to work closely with counterparts at the federal (Federation of Canadian Municipalities), provincial (Union of BC Municipalities), and regional (Metro Vancouver) levels to advance municipal interests and needs.</t>
  </si>
  <si>
    <t>Business licensing transformation — Initiate a business licence transformation project, including business licence rationalization, optimizing the newly implemented business licensing technology, and a licence fee review.</t>
  </si>
  <si>
    <t>Online services — Undertake a program of work to identify key opportunities to offer enhanced online services for business licensing customers, leveraging the new technology platform that was delivered in 2019.</t>
  </si>
  <si>
    <t>Pursue opportunities to test electric vehicles for use in collection programs.</t>
  </si>
  <si>
    <t>Install meters on residential homes during water main replacement and on large properties to promote water conservation and establish pay‑as‑you‑go equity.</t>
  </si>
  <si>
    <t>Continue to facilitate complex development projects, including design review and construction coordination for developer‑provided infrastructure.</t>
  </si>
  <si>
    <t>Implement the new provincial vertical datum (basis for survey measurements) in City engineering infrastructure records and on future street designs.</t>
  </si>
  <si>
    <t>Maintain and expand the EGBC OQM Certification. Undertake quality audits and continuous process improvement. Explore and initiate ISO 9001 certification.</t>
  </si>
  <si>
    <t>Implement final phase of contracts for renewable diesel and renewable natural gas to achieve 2020 goal of 30% emissions reduction below 2007 levels.</t>
  </si>
  <si>
    <t>Support integration of GRI in major City planning initiatives, including the new city‑wide plan, Clean Waters Plan, climate adaptation, and watershed‑based and utility service planning for the Cambie Corridor and Broadway Area.</t>
  </si>
  <si>
    <t>Continue the planning, design and delivery of high‑profile, complex, integrated projects, including:
800 Robson — public space
Granville Bridge — structural rehabilitation
Nanaimo Street — sewer separation construction
Haro Street — water distribution main construction
Arbutus Greenway — detailed design progression
Cambie Corridor — deep sewer and water work
10th Avenue Health Precinct — detailed design for Phase 2 work
Richards Street — transportation geometric upgrades, including bike lane, street rehabilitation and utility improvements
Granville Connector — conceptual design</t>
  </si>
  <si>
    <t>Develop plan for the NEU to achieve a 100% renewable energy supply by 2030 in response to the Council‑approved Climate Emergency Response report.</t>
  </si>
  <si>
    <t>Complete the plaza at 800 Robson Street and implement a stewardship plan.</t>
  </si>
  <si>
    <t>Develop a program for green infrastructure projects that explore and illustrate innovative rainwater management in public spaces.</t>
  </si>
  <si>
    <t>Explore alternative methods of delivery for the Local Improvements Program.</t>
  </si>
  <si>
    <t>Use outcomes from the Outdoor Lighting Strategy to inform the business case and pilot projects to support street light LED replacement. It is worth noting that installation of LED street lights has reduced collisions by 46% at such intersections (27% reduction in pedestrian‑related collisions).</t>
  </si>
  <si>
    <t>Continue discussions with the Provincial Health Services Authority (PHSA) to secure low‑carbon outcomes for the existing steam heat systems at BC Children’s Hospital, BC Women’s Hospital and Health Centre, and Vancouver General Hospital, and for new heating systems at the future St. Paul’s Hospital.</t>
  </si>
  <si>
    <t>Support Metro Vancouver in the development of a business case to recover waste heat from the existing Metro Vancouver Waste‑to‑Energy Facility to supply low‑carbon energy to areas of Burnaby and the River District.</t>
  </si>
  <si>
    <t>Work with the provincial government to begin construction of the Broadway Subway (VCC‑Clark to Arbutus segment) and work with TransLink, UBC and other partners to determine the guideway alignment and station locations for the SkyTrain extension from Arbutus Street to UBC, with the goal to begin the business case and secure funding for design and construction.</t>
  </si>
  <si>
    <t>Proactive enforcement
Pursue enforcement program and engagement with owners of at‑risk buildings.
Continue enforcement with respect to short‑term rentals and non‑compliant cannabis retail operations.</t>
  </si>
  <si>
    <t>Advance key policies
Undertake work in 2020 to update business services policies in a number of areas to improve service delivery. 
Update the organization’s special event guidelines and sponsorship policy. 
Develop a new policy framework to address generator use in parks.</t>
  </si>
  <si>
    <t>Continue to provide horticultural excellence
Undertake an analysis of horticultural services and make recommendations on future resource needs as part of the Horticultural Standards Policy project. 
Continue to display beautiful, consistent and well‑maintained horticulture. 
Incorporate the needs of a changing climate.</t>
  </si>
  <si>
    <t>Deliver new and renewed parks and amenities 
Refurbish Brewers Parks to include water play features, flexible spaces for dancing and Tai Chi, accessibility features, seating, frost‑free drinking fountains and community gardens. 
Begin engagement for park renewals in the West End, Queen Elizabeth, General Brock, Jonathan Rogers and Collingwood parks and for new parks in East Fraser Lands and the Creekside Park South extension in Southeast False Creek. 
Open renewed sports fields at Slocan and Montgomery parks.
Begin design and engagement of a new destination track and field facility.</t>
  </si>
  <si>
    <t>Affordable housing policy initiatives and partnerships — Evaluate four key initiatives and develop a recommendation back to Council in mid‑2020 around the proposed approach, timing and budget needs. The initiatives will include regulatory enhancements to increase and improve the stock of affordable housing (e.g., secondary suites and collective housing), affordable homeownership policies, assessment of policy and by‑law definitions of affordability to align with outcomes of current policy work (e.g., rental incentive review), and support for Metro Vancouver Aboriginal Executive Council (MVAEC) in developing a regional Indigenous housing strategy.</t>
  </si>
  <si>
    <t>Implementation of rental incentive programs — Pending Council consideration of the Rental Incentive Program Review recommendations in 2019, prepare amendments to the Zoning and Development By‑law to enable rental tenure zoning and implement new rezoning policies to achieve deeper affordability. Work in conjunction with other departments to ensure integration within PDS.</t>
  </si>
  <si>
    <t>Affordable Housing and Community Spaces Incentive Program (AHCSIP) — Develop an incentive program that will support non‑profit and community organizations to build affordable housing and community spaces.</t>
  </si>
  <si>
    <t>Broadway Plan — Complete the plan with extensive public consultation in late 2020 with anticipated Council consideration of the plan at the end of 2020.</t>
  </si>
  <si>
    <t>Character Home Retention Incentives Program — Continue analysis on retention of character homes and energy outcomes to be reported to Council.</t>
  </si>
  <si>
    <t>DTES Plan — Report to Council on the five‑year progress of the DTES Plan. Initiate placemaking and development initiatives in Gastown and in Powell Street Historic District. Implement the strategic economic development initiatives, align the City’s housing policies with the DTES Plan, and coordinate the implementation of strategic capital initiatives related to public realm and amenities, affordable spaces, and community stewardship.</t>
  </si>
  <si>
    <t>Heritage Action Plan — Update the Heritage Conservation Program, including heritage policies, by spring 2020. Upgrade the Vancouver Heritage Register (VHR) to include new heritage categories, heritage evaluation process, and addition of properties to the register by the end of 2020. Engage with Musqueam, Squamish and Tsleil‑Waututh Nations and Indigenous consultants for meaningful inclusion, a better understanding of heritage values for inclusion, and completion of the VHR upgrade report to Council.</t>
  </si>
  <si>
    <t>Station area plans — Complete project work plan and launch public engagement by Q2 for 29th Avenue Station and Nanaimo Station area plans.</t>
  </si>
  <si>
    <t>Regulation Redesign for city building — Continue to implement the multi‑year (2019‑2022) initiative to overhaul existing regulations, policies and procedures.</t>
  </si>
  <si>
    <t>Climate Emergency Response — Develop and report back to Council in fall 2020 with an implementation plan for six big moves to reduce Vancouver’s carbon pollution, and a progress update on implementation of 53 accelerated actions.</t>
  </si>
  <si>
    <t>Planning for sea level rise — Amend the Zoning and Development By‑law to establish requirements for safe, flood‑resilient development in flood plains with applicable policies, guidelines and consequential by‑law amendments.</t>
  </si>
  <si>
    <t>Public realm planning — Develop a joint PDS and Engineering public realm design resource team in Q2 2020 to work collaboratively on design concepts and details for key public realm initiatives. Advance community plans and city‑wide design frameworks with an enlarged City Design Studio group.</t>
  </si>
  <si>
    <t>Develop master plans for City Hall, West End Community Centre/Library, Manitoba Yard, and for Ray‑Cam Co‑operative Centre renewal (with BC Housing).</t>
  </si>
  <si>
    <t>Continue site preparation and planning for future redevelopment opportunities for City‑owned development sites, such as Granville Loops, False Creek Flats, 688 Cambie Street, Southeast False Creek and the 2400 Motel on Kingsway.</t>
  </si>
  <si>
    <t>Microsoft (MS) upgrades — Leverage the Microsoft Enterprise Agreement to upgrade end‑of‑life software for Office 2010 on all City computers and migrate existing SharePoint sites to SharePoint 2019. The SharePoint enterprise platform hosts 130 business collaboration sites in a fully supported environment. Complete a pilot launch of external collaboration sites via SharePoint Online.</t>
  </si>
  <si>
    <t>Enhance staff attraction, retention and engagement — Conduct an in‑depth review of the recruitment and outreach programs. Expand efforts to attract and maintain a workforce that is representative of the diversity of the City of Vancouver. Engage fire staff to contribute in recruitment outreach through the development of youth programs (co‑ops) or other programs to seek out potential candidates from a pool of individuals able to meet the high standards of acceptance. Develop and expand rewards and certificates programs.</t>
  </si>
  <si>
    <t>Improve response times (non‑medical incidents) — Enhance the understanding of turnout time for non‑medical incidents. Work with E‑Comm, the communications provider, to streamline dispatch processes to ensure closest and most appropriate emergency response resources are being deployed.</t>
  </si>
  <si>
    <t>Standard of cover and community risk report — Develop a report that forms the basis for response time targets which will align firehall‑specific staff levels and deployment needs. Complete an assessment of the current deployment and reconfigure as needed to provide the best service to communities.</t>
  </si>
  <si>
    <t>Reduce response times (medical incidents) — Enhance the understanding of turnout time for medical incidents. Work with E‑Comm, the communications provider, to streamline dispatch processes to ensure the closest and most appropriate emergency response resources are being deployed. Review call processing times of medical incidents handled by BCEHS.</t>
  </si>
  <si>
    <t>Deparment</t>
  </si>
  <si>
    <t>Auxiliary (AUX)</t>
  </si>
  <si>
    <t>Temporary Full-time (TFT)</t>
  </si>
  <si>
    <t>Regular 
Full-time (RFT)</t>
  </si>
  <si>
    <t>Temporary 
Full-time (TFT)</t>
  </si>
  <si>
    <t>Grant program to preserve affordability as part of co-op/non-market housing lease negotiations ($17.0M)</t>
  </si>
  <si>
    <t>Revenue offsets and reprioritization of work to help balance the budget-DRAFT</t>
  </si>
  <si>
    <t>UID</t>
  </si>
  <si>
    <t>Source</t>
  </si>
  <si>
    <t>Dept</t>
  </si>
  <si>
    <t xml:space="preserve">2020 Reprioritization </t>
  </si>
  <si>
    <t>DESCRIPTION</t>
  </si>
  <si>
    <t>Supporting Investment</t>
  </si>
  <si>
    <t>DEPTENG1060</t>
  </si>
  <si>
    <t>transfer</t>
  </si>
  <si>
    <t>Transfer from the balance in the Sewer Stabilization Reserve to manage priority within the Sewer Utility</t>
  </si>
  <si>
    <t>Utilities-sewer</t>
  </si>
  <si>
    <t>DEPTENG1014</t>
  </si>
  <si>
    <t>Cost Savings</t>
  </si>
  <si>
    <t>Adjust turnover rate to reflect historical trends</t>
  </si>
  <si>
    <t>User Fee</t>
  </si>
  <si>
    <t>DEPTENG1012</t>
  </si>
  <si>
    <t>Cancel funding for mass participation bike ride to other Council priorities</t>
  </si>
  <si>
    <t>DEPTENG1009</t>
  </si>
  <si>
    <t>Reallocation of the City's horticulture budget to other priorities</t>
  </si>
  <si>
    <t>Revenue</t>
  </si>
  <si>
    <t>ENG-PW</t>
  </si>
  <si>
    <t>DEPTPDS1002</t>
  </si>
  <si>
    <t>Reserve</t>
  </si>
  <si>
    <t>DEPTPark_Board1007</t>
  </si>
  <si>
    <t>Reprioritize $200K of the 2019 $600K Horticulture Investment. feasible to allocate $200K to help with washrooms by better scheduling optimization to avoid OT</t>
  </si>
  <si>
    <t>DEPTREFM1001</t>
  </si>
  <si>
    <t>Energy Savings resulting from energy optimization projects currently underway.</t>
  </si>
  <si>
    <t xml:space="preserve">Total funding reprioritized </t>
  </si>
  <si>
    <t>2020 Add'l Revenue</t>
  </si>
  <si>
    <t>DEPTACCS1004</t>
  </si>
  <si>
    <t>ACCS-VCT</t>
  </si>
  <si>
    <t>Increase Revenue from Presents Pilot expansion by Vancouver Civic Theatres.</t>
  </si>
  <si>
    <t>DEPTACCS1001</t>
  </si>
  <si>
    <t>Expected rebates from additional vendor sponsorships for Vancouver Civic Theatre events.</t>
  </si>
  <si>
    <t>DEPTACCS1002</t>
  </si>
  <si>
    <t>Increase rebate revenue from additional ticket sold by Preferred Ticket Providers.</t>
  </si>
  <si>
    <t>DEPTACCS1003</t>
  </si>
  <si>
    <t xml:space="preserve">Increased VCT revenue from added shows in 2020. </t>
  </si>
  <si>
    <t>DEPTClerks1001</t>
  </si>
  <si>
    <t xml:space="preserve">Per draft council report #013276, 2020 'Fee Increases for Rezoning, Development, Building, and other related permits', the Board of Variance is proposing increased fee in the Miscellaneous Fees By-law to adequately cover costs to attain near self funding. </t>
  </si>
  <si>
    <t>DEPTDBL1001</t>
  </si>
  <si>
    <t>Revenue-corp</t>
  </si>
  <si>
    <t>Increase development fee to  offset permitting related staffing increases</t>
  </si>
  <si>
    <t>21 &amp; 22</t>
  </si>
  <si>
    <t>DEPTDBL1006</t>
  </si>
  <si>
    <t>Corporate Revenue: Incremental revenue expected for Cannabis license revenue in 2020 assuming linear onboarding and fees prorated by month.  </t>
  </si>
  <si>
    <t>DEPTDBL1003</t>
  </si>
  <si>
    <r>
      <t>Corporate Revenue: Short Term Rental Program - incremental</t>
    </r>
    <r>
      <rPr>
        <sz val="11"/>
        <color theme="1"/>
        <rFont val="Calibri"/>
        <family val="2"/>
        <scheme val="minor"/>
      </rPr>
      <t xml:space="preserve"> licensing fee revenue projections, pending  fee increase approval by Council in Fall 2019.</t>
    </r>
  </si>
  <si>
    <t>DEPTDBL1002</t>
  </si>
  <si>
    <t>DEPTENG1007</t>
  </si>
  <si>
    <t xml:space="preserve">Additional rezoning application revenue from development fee </t>
  </si>
  <si>
    <t>DEPTENG1029</t>
  </si>
  <si>
    <t>Ride Hailing Stopping Permit Revenue</t>
  </si>
  <si>
    <t>DEPTENG1016</t>
  </si>
  <si>
    <t>Increased fine for parking violation that results in reduced accessibility</t>
  </si>
  <si>
    <t>DEPTENG1024</t>
  </si>
  <si>
    <t>Additional leasing revenue of City towed vehicle lot</t>
  </si>
  <si>
    <t>DEPTENG1004</t>
  </si>
  <si>
    <t>New development fee for development site groundwater discharge into the City's Sewer system</t>
  </si>
  <si>
    <t>DEPTENG1026</t>
  </si>
  <si>
    <t>Additional revenue from car share companies for recent policy change allowing car share vehicles to be parked at parking meters</t>
  </si>
  <si>
    <t>DEPTENG1017</t>
  </si>
  <si>
    <t>Recovery of utility review to developer and telecommunication companies</t>
  </si>
  <si>
    <t>DEPTENG1003</t>
  </si>
  <si>
    <t>Additional water and sewer servicing review fee for new developments</t>
  </si>
  <si>
    <t>DEPTENG1008</t>
  </si>
  <si>
    <t xml:space="preserve">Permit &amp; rezoning applications fee revenues for staff to  support the water and sewer servicing review for a new development. </t>
  </si>
  <si>
    <t>DEPTENG1015</t>
  </si>
  <si>
    <t>Adjust sewer miscellaneous revenue budget to reflect revenue trend</t>
  </si>
  <si>
    <t>DEPTENG1031</t>
  </si>
  <si>
    <t>Increased solid waste utility fee</t>
  </si>
  <si>
    <t>DEPTENG1022</t>
  </si>
  <si>
    <t>Increased fee for Metro Vancouver and Delta waste tonnage for disposal at Landfill</t>
  </si>
  <si>
    <t>DEPTENG1021</t>
  </si>
  <si>
    <t>Increased fee for waste drop-off at Transfer Station and Landfill</t>
  </si>
  <si>
    <t>DEPTENG1018</t>
  </si>
  <si>
    <t>Aligning water rate seasonality with metro Vancouver conservation policy</t>
  </si>
  <si>
    <t>water</t>
  </si>
  <si>
    <t>DEPTFRS1001</t>
  </si>
  <si>
    <t>Improved investment return from Treasury Management system</t>
  </si>
  <si>
    <t>DEPTPDS1001</t>
  </si>
  <si>
    <t xml:space="preserve">Increase development fees to support staffing increase to deliver a number of Council Priorities and to better manage the increase in volume and complexity of development in Vancouver </t>
  </si>
  <si>
    <t>DEPTREFM1002</t>
  </si>
  <si>
    <t>Parking revenue from implementing pay parking at City Hall parking lot</t>
  </si>
  <si>
    <t>DEPTVFRS1001</t>
  </si>
  <si>
    <t xml:space="preserve">Improve public safety: Increase fire occupancy permit fees to fund an additional Fire Inspector position to manage Fire related occupancy inspections efficiently. </t>
  </si>
  <si>
    <t>Total revenue increase to help balance the budget</t>
  </si>
  <si>
    <t>Items within the existing budget deferred to future years</t>
  </si>
  <si>
    <t>Age Friendly City Plan is an unfunded Council direction from 2018 that would be deferred to 2021. Some aspects of this can be incorporated into City Plan discussions.</t>
  </si>
  <si>
    <t>Defer the update on the Vancouver Food Strategy (initially planned for 2020) until 2021 – The Greenest City Action Plan is due for renewal in 2020. The first phase of the VFP met all the GCAP targets, so staff believe this work can be deferred for a year.</t>
  </si>
  <si>
    <t>Healthy City Strategy renewal – originally planned for 2019 – has already been deferred due to staff capacity. Through the strategy renewal process, staff will reduce the scope of this strategy to focus on well-being on order to redirect some resources to other emerging Council priorities and/or to build in capacity in 2021 to take on some additional new work as directed mid-year.</t>
  </si>
  <si>
    <t>Continuous Process Improvement Program to build capacity and improve service levels</t>
  </si>
  <si>
    <t>Examples include;</t>
  </si>
  <si>
    <t>$1.3M</t>
  </si>
  <si>
    <t>some of the examples include;
Technology procurement process optimization 
Technology Lean Warehouse Design - staff time
Enhanced Reliability Check optimization -staff time savings, risk mitigation
Film &amp; Special Events invoice cycle time - client time
Technology Time Entry Process improvement 
Development review process - client time</t>
  </si>
  <si>
    <t>Electric Vehicle Infrastructure</t>
  </si>
  <si>
    <t>Marpole Oakridge Outdoor Pool - Planning &amp; Design</t>
  </si>
  <si>
    <t>New Marpole outdoor pool ($15.0M)</t>
  </si>
  <si>
    <t>Capital Plan
outcome</t>
  </si>
  <si>
    <t>Construction of 1,200-1,600 units of non-market rental housing over the 4-year period.</t>
  </si>
  <si>
    <t>Construction of ~250 new childcare spaces over the 4-year period.</t>
  </si>
  <si>
    <t>Construction of ~1,000 new childcare spaces over the 4-year period.</t>
  </si>
  <si>
    <t>Design &amp; construction of Foreshore, Kinross and Neighbourhood Park South (3.3 hectares). Design Playfield Park (1.0 hectares).</t>
  </si>
  <si>
    <t>Design &amp; construction of Promontory Park and Avalon Channel (0.6 hectares). Design Playfield Park (1.2 hectares).</t>
  </si>
  <si>
    <t>Preparation of master plan and design &amp; construction of project's first phase.</t>
  </si>
  <si>
    <t>Preparation of concept plan and design &amp; construction of park's next phase (0.63 hectares), including integration with Arbutus Greenway.</t>
  </si>
  <si>
    <t>Preparation of concept plan and design &amp; construction of project's first phase.</t>
  </si>
  <si>
    <t>Preparation of city-wide strategy, followed by design &amp; construction of facilities at VanTech Secondary School and possible other sites.</t>
  </si>
  <si>
    <t>Building of new cultural facility (~4,000 sq.ft.).</t>
  </si>
  <si>
    <t>Building of new cultural facility (~21,000 sq.ft.).</t>
  </si>
  <si>
    <t>Building of new cultural facility (~10,000 sq.ft.).</t>
  </si>
  <si>
    <t>Building of a new neighbourhood house (~11,000 sq.ft.) and adult day centre (~9,000 sq.ft.).</t>
  </si>
  <si>
    <t>Renewal of existing archives &amp; relocation to Level 7 @ Central Library (~28,000 sq.ft.).</t>
  </si>
  <si>
    <t>Renewal of existing neighbourhood house (6,000 sq.ft.), expansion to 12,000 sq.ft., and relocation from Main &amp; 24th to Main &amp; 36th.</t>
  </si>
  <si>
    <t>Renewal of existing library (3,500 sq.ft.) &amp; expansion to 17,000 sq.ft., and building of new community centre (~34,000 sq.ft.).</t>
  </si>
  <si>
    <t>Renewal of existing library (3,500 sq.ft.) &amp; expansion to 17,000 sq.ft.</t>
  </si>
  <si>
    <t>Renewal of existing community centre (29,000 sq.ft.) &amp; expansion to 40,000 sq.ft., and building of new outdoor pool.</t>
  </si>
  <si>
    <t>Rezoning of site (with School Board) &amp; preparation of detailed design for project's first phase (community centre &amp; indoor pool).</t>
  </si>
  <si>
    <t>Master plan to renew &amp; expand community facilities (with School Board) &amp; preparation of detailed design for project's first phase.</t>
  </si>
  <si>
    <t>Rezoning of site (with BC Housing) &amp; preparation of detailed design.</t>
  </si>
  <si>
    <t>Seismic upgrade of facility (built in 1989).</t>
  </si>
  <si>
    <t>Preparation of master plan to renew site and construction of project's first phase.</t>
  </si>
  <si>
    <t>Preparation of master plan, rezoning of site, and preparation of detailed design for project's first phase.</t>
  </si>
  <si>
    <t>Phase 2 - 700 &amp; 900 blocks: public space improvements (in conjunction and to integrate with Robson-Alberni Public Space project).</t>
  </si>
  <si>
    <t>Replace 35-45 km of water mains plus upgrades.</t>
  </si>
  <si>
    <t>Replace 30-40 km of sewer mains plus upgrades.</t>
  </si>
  <si>
    <t>~400 new public realm GI assets and ~20 pilot projects on City property &amp; at schools.</t>
  </si>
  <si>
    <t>Increase low-carbon energy capacity by 5 to 6 megawatts.</t>
  </si>
  <si>
    <t>2020**</t>
  </si>
  <si>
    <t>** 2020 multi-year capital budget includes $1.6M reallocated from an existing previously approved project budget</t>
  </si>
  <si>
    <t xml:space="preserve">*** 2020 multi-year capital budget for Connections reflects revenues received to date for 2020 work requests; as </t>
  </si>
  <si>
    <t>Changes</t>
  </si>
  <si>
    <t>Rain City Strategy and Green Rainwater Infrastructure (GRI) planning and design initiatives including citywide public and private realm programs and pilots. Outcomes: 61 GI Assets, treating an area of 17.8 sq kms and diverting 18.7 cubic meters of rainwater from pipe system.</t>
  </si>
  <si>
    <t>GRI capital projects delivery in partnership with Streets, Transportation and Sewers to support high growth areas. Outcomes: 90 GI Assets, treating an area of 256 sq kms and diverting 30 cubic meters of water from pipe system.</t>
  </si>
  <si>
    <t>Revised Plan</t>
  </si>
  <si>
    <t>2020 Multi-Year Budget</t>
  </si>
  <si>
    <t>2020
budget</t>
  </si>
  <si>
    <t>2020 figure as per 2020 budget approved by Council.</t>
  </si>
  <si>
    <t xml:space="preserve">Ongoing funding for three additional HR resources to increase responsiveness to organizational demands for HR consultation and advice and support an increased organizational workload. Partner with city departments to support in achieving their objectives as relates to effectively structuring and managing human capital. </t>
  </si>
  <si>
    <t>2020 figure is the budget subject to Council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</si>
</sst>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44" formatCode="_(&quot;$&quot;* #,##0.00_);_(&quot;$&quot;* \(#,##0.00\);_(&quot;$&quot;* &quot;-&quot;??_);_(@_)"/>
    <numFmt numFmtId="43" formatCode="_(* #,##0.00_);_(* \(#,##0.00\);_(* &quot;-&quot;??_);_(@_)"/>
    <numFmt numFmtId="164" formatCode="_(* #,##0.0,,_);_(* \(#,##0.0,,\);_(* &quot;-&quot;?_);_(@_)"/>
    <numFmt numFmtId="165" formatCode="_(&quot;$&quot;* #,##0.0,,_);_(&quot;$&quot;* \(#,##0.0,,\);_(&quot;$&quot;* &quot;-&quot;?_);_(@_)"/>
    <numFmt numFmtId="166" formatCode="_(#,##0_);\(#,##0\);_(&quot;-&quot;_);@"/>
    <numFmt numFmtId="167" formatCode="_(#,##0,,_);\(#,##0,,\);_(&quot;-&quot;_);_(@_)"/>
    <numFmt numFmtId="168" formatCode="_(#,##0.000,,_);\(#,##0.000,,\);_(&quot;-&quot;_);@"/>
    <numFmt numFmtId="169" formatCode="_(#,##0.0,,_);\(#,##0.0,,\);_(&quot;-&quot;_.?_);_(@_)"/>
    <numFmt numFmtId="170" formatCode="_(&quot;$&quot;#,##0,,_);\(&quot;$&quot;#,##0,,\);_(&quot;-&quot;_);@"/>
    <numFmt numFmtId="171" formatCode="_(&quot;$&quot;#,##0.0,,_);\(&quot;$&quot;#,##0.0,,\);_(&quot;-&quot;_);@"/>
    <numFmt numFmtId="172" formatCode="_(0_);\(0\);_(&quot;-&quot;_);@"/>
    <numFmt numFmtId="173" formatCode="&quot;$&quot;#,##0,,_);\(#,##0,,\);_(&quot;-&quot;_.?_);_(@_)"/>
    <numFmt numFmtId="174" formatCode="_(* #,##0_);_(* \(#,##0\);_(* &quot;-&quot;??_);_(@_)"/>
    <numFmt numFmtId="175" formatCode="&quot;$&quot;#,##0.0,,_);\(#,##0.0,,\);_(&quot;-&quot;_.?_);_(@_)"/>
    <numFmt numFmtId="176" formatCode="_(&quot;$&quot;* #,##0_);_(&quot;$&quot;* \(#,##0\);_(&quot;$&quot;* &quot;-&quot;??_);_(@_)"/>
    <numFmt numFmtId="177" formatCode="_(* #,##0,_);_(* \(#,##0\);_(* &quot;-&quot;??_);_(@_)"/>
  </numFmts>
  <fonts count="74" x14ac:knownFonts="1">
    <font>
      <sz val="11"/>
      <color theme="1"/>
      <name val="Calibri"/>
      <family val="2"/>
      <scheme val="minor"/>
    </font>
    <font>
      <sz val="14"/>
      <color theme="1"/>
      <name val="Calibri"/>
      <family val="2"/>
      <scheme val="minor"/>
    </font>
    <font>
      <b/>
      <sz val="14"/>
      <color theme="0"/>
      <name val="Calibri"/>
      <family val="2"/>
      <scheme val="minor"/>
    </font>
    <font>
      <sz val="14"/>
      <color rgb="FF000000"/>
      <name val="Calibri"/>
      <family val="2"/>
      <scheme val="minor"/>
    </font>
    <font>
      <b/>
      <sz val="14"/>
      <color rgb="FF000000"/>
      <name val="Calibri"/>
      <family val="2"/>
      <scheme val="minor"/>
    </font>
    <font>
      <sz val="14"/>
      <color theme="0"/>
      <name val="Calibri"/>
      <family val="2"/>
      <scheme val="minor"/>
    </font>
    <font>
      <sz val="36"/>
      <color theme="1"/>
      <name val="Trebuchet MS"/>
      <family val="2"/>
    </font>
    <font>
      <sz val="36"/>
      <color theme="1"/>
      <name val="Calibri"/>
      <family val="2"/>
    </font>
    <font>
      <sz val="16"/>
      <color theme="1"/>
      <name val="Trebuchet MS"/>
      <family val="2"/>
    </font>
    <font>
      <sz val="10"/>
      <color theme="1"/>
      <name val="Trebuchet MS"/>
      <family val="2"/>
    </font>
    <font>
      <sz val="10"/>
      <name val="Calibri"/>
      <family val="2"/>
      <scheme val="minor"/>
    </font>
    <font>
      <b/>
      <sz val="14"/>
      <color theme="1"/>
      <name val="Arial"/>
      <family val="2"/>
    </font>
    <font>
      <sz val="14"/>
      <color theme="1"/>
      <name val="Arial"/>
      <family val="2"/>
    </font>
    <font>
      <sz val="14"/>
      <name val="Arial"/>
      <family val="2"/>
    </font>
    <font>
      <b/>
      <sz val="14"/>
      <color theme="0"/>
      <name val="Arial"/>
      <family val="2"/>
    </font>
    <font>
      <i/>
      <sz val="14"/>
      <color theme="0"/>
      <name val="Arial"/>
      <family val="2"/>
    </font>
    <font>
      <b/>
      <sz val="14"/>
      <name val="Arial"/>
      <family val="2"/>
    </font>
    <font>
      <b/>
      <sz val="16"/>
      <color theme="1"/>
      <name val="Arial"/>
      <family val="2"/>
    </font>
    <font>
      <sz val="16"/>
      <color theme="1"/>
      <name val="Arial"/>
      <family val="2"/>
    </font>
    <font>
      <sz val="16"/>
      <name val="Arial"/>
      <family val="2"/>
    </font>
    <font>
      <b/>
      <sz val="16"/>
      <color theme="0"/>
      <name val="Arial"/>
      <family val="2"/>
    </font>
    <font>
      <i/>
      <sz val="16"/>
      <color theme="0"/>
      <name val="Arial"/>
      <family val="2"/>
    </font>
    <font>
      <b/>
      <sz val="16"/>
      <name val="Arial"/>
      <family val="2"/>
    </font>
    <font>
      <b/>
      <sz val="48"/>
      <color rgb="FF000000"/>
      <name val="Trebuchet MS"/>
      <family val="2"/>
    </font>
    <font>
      <b/>
      <sz val="28"/>
      <color rgb="FF000000"/>
      <name val="Trebuchet MS"/>
      <family val="2"/>
    </font>
    <font>
      <b/>
      <sz val="10"/>
      <color theme="0"/>
      <name val="Calibri"/>
      <family val="2"/>
      <scheme val="minor"/>
    </font>
    <font>
      <sz val="10"/>
      <color rgb="FF000000"/>
      <name val="Calibri"/>
      <family val="2"/>
      <scheme val="minor"/>
    </font>
    <font>
      <b/>
      <sz val="10"/>
      <color rgb="FF000000"/>
      <name val="Calibri"/>
      <family val="2"/>
      <scheme val="minor"/>
    </font>
    <font>
      <sz val="10"/>
      <color theme="0"/>
      <name val="Calibri"/>
      <family val="2"/>
      <scheme val="minor"/>
    </font>
    <font>
      <sz val="9"/>
      <color theme="1"/>
      <name val="Calibri"/>
      <family val="2"/>
      <scheme val="minor"/>
    </font>
    <font>
      <sz val="10"/>
      <color theme="1"/>
      <name val="Calibri"/>
      <family val="2"/>
      <scheme val="minor"/>
    </font>
    <font>
      <b/>
      <sz val="11"/>
      <color theme="0"/>
      <name val="Calibri"/>
      <family val="2"/>
      <scheme val="minor"/>
    </font>
    <font>
      <i/>
      <sz val="10"/>
      <color rgb="FF000000"/>
      <name val="Calibri"/>
      <family val="2"/>
      <scheme val="minor"/>
    </font>
    <font>
      <b/>
      <sz val="10"/>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36"/>
      <name val="Calibri"/>
      <family val="2"/>
      <scheme val="minor"/>
    </font>
    <font>
      <sz val="11"/>
      <name val="Calibri"/>
      <family val="2"/>
      <scheme val="minor"/>
    </font>
    <font>
      <b/>
      <u/>
      <sz val="16"/>
      <color theme="1"/>
      <name val="Calibri"/>
      <family val="2"/>
      <scheme val="minor"/>
    </font>
    <font>
      <b/>
      <u/>
      <sz val="20"/>
      <color theme="1"/>
      <name val="Calibri"/>
      <family val="2"/>
      <scheme val="minor"/>
    </font>
    <font>
      <b/>
      <i/>
      <sz val="20"/>
      <name val="Calibri"/>
      <family val="2"/>
      <scheme val="minor"/>
    </font>
    <font>
      <b/>
      <sz val="18"/>
      <color theme="0"/>
      <name val="Calibri"/>
      <family val="2"/>
      <scheme val="minor"/>
    </font>
    <font>
      <b/>
      <sz val="16"/>
      <color theme="0"/>
      <name val="Calibri"/>
      <family val="2"/>
      <scheme val="minor"/>
    </font>
    <font>
      <b/>
      <sz val="18"/>
      <name val="Calibri"/>
      <family val="2"/>
      <scheme val="minor"/>
    </font>
    <font>
      <sz val="14"/>
      <name val="Calibri"/>
      <family val="2"/>
      <scheme val="minor"/>
    </font>
    <font>
      <b/>
      <sz val="16"/>
      <name val="Calibri"/>
      <family val="2"/>
      <scheme val="minor"/>
    </font>
    <font>
      <i/>
      <sz val="14"/>
      <name val="Calibri"/>
      <family val="2"/>
      <scheme val="minor"/>
    </font>
    <font>
      <b/>
      <sz val="18"/>
      <color theme="1"/>
      <name val="Calibri"/>
      <family val="2"/>
      <scheme val="minor"/>
    </font>
    <font>
      <b/>
      <sz val="16"/>
      <color theme="1"/>
      <name val="Calibri"/>
      <family val="2"/>
      <scheme val="minor"/>
    </font>
    <font>
      <i/>
      <sz val="14"/>
      <color theme="1"/>
      <name val="Calibri"/>
      <family val="2"/>
      <scheme val="minor"/>
    </font>
    <font>
      <sz val="15"/>
      <color theme="1"/>
      <name val="Calibri"/>
      <family val="2"/>
      <scheme val="minor"/>
    </font>
    <font>
      <i/>
      <sz val="15"/>
      <color theme="1"/>
      <name val="Calibri"/>
      <family val="2"/>
      <scheme val="minor"/>
    </font>
    <font>
      <b/>
      <sz val="12"/>
      <color theme="0"/>
      <name val="Calibri"/>
      <family val="2"/>
      <scheme val="minor"/>
    </font>
    <font>
      <sz val="18"/>
      <name val="Calibri"/>
      <family val="2"/>
      <scheme val="minor"/>
    </font>
    <font>
      <sz val="36"/>
      <name val="Wingdings"/>
      <charset val="2"/>
    </font>
    <font>
      <sz val="36"/>
      <color theme="1"/>
      <name val="Wingdings"/>
      <charset val="2"/>
    </font>
    <font>
      <b/>
      <sz val="36"/>
      <name val="Wingdings"/>
      <charset val="2"/>
    </font>
    <font>
      <b/>
      <sz val="36"/>
      <color theme="1"/>
      <name val="Wingdings"/>
      <charset val="2"/>
    </font>
    <font>
      <sz val="36"/>
      <color theme="0"/>
      <name val="Wingdings"/>
      <charset val="2"/>
    </font>
    <font>
      <sz val="18"/>
      <color theme="1"/>
      <name val="Calibri"/>
      <family val="2"/>
      <scheme val="minor"/>
    </font>
    <font>
      <b/>
      <sz val="9"/>
      <color indexed="81"/>
      <name val="Tahoma"/>
      <family val="2"/>
    </font>
    <font>
      <sz val="9"/>
      <color indexed="81"/>
      <name val="Tahoma"/>
      <family val="2"/>
    </font>
    <font>
      <sz val="14"/>
      <color theme="1"/>
      <name val="Wingdings"/>
      <charset val="2"/>
    </font>
    <font>
      <b/>
      <sz val="14"/>
      <name val="Calibri"/>
      <family val="2"/>
      <scheme val="minor"/>
    </font>
    <font>
      <sz val="14"/>
      <color rgb="FFFF0000"/>
      <name val="Calibri"/>
      <family val="2"/>
      <scheme val="minor"/>
    </font>
    <font>
      <sz val="14"/>
      <color rgb="FF000000"/>
      <name val="Calibri"/>
      <family val="2"/>
    </font>
    <font>
      <sz val="16"/>
      <color theme="1"/>
      <name val="Calibri"/>
      <family val="2"/>
      <scheme val="minor"/>
    </font>
    <font>
      <sz val="11"/>
      <color rgb="FF000000"/>
      <name val="Calibri"/>
      <family val="2"/>
    </font>
    <font>
      <sz val="11"/>
      <color rgb="FF000000"/>
      <name val="Calibri"/>
      <family val="2"/>
      <scheme val="minor"/>
    </font>
    <font>
      <sz val="11"/>
      <color rgb="FF1F497D"/>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4"/>
        <bgColor rgb="FF000000"/>
      </patternFill>
    </fill>
    <fill>
      <patternFill patternType="solid">
        <fgColor theme="4" tint="-0.499984740745262"/>
        <bgColor rgb="FF000000"/>
      </patternFill>
    </fill>
    <fill>
      <patternFill patternType="solid">
        <fgColor theme="4" tint="-0.249977111117893"/>
        <bgColor indexed="64"/>
      </patternFill>
    </fill>
    <fill>
      <patternFill patternType="solid">
        <fgColor rgb="FF00B0F0"/>
        <bgColor theme="4" tint="0.79998168889431442"/>
      </patternFill>
    </fill>
    <fill>
      <patternFill patternType="solid">
        <fgColor theme="0" tint="-0.249977111117893"/>
        <bgColor theme="4" tint="0.79998168889431442"/>
      </patternFill>
    </fill>
    <fill>
      <patternFill patternType="solid">
        <fgColor theme="4" tint="-0.249977111117893"/>
        <bgColor theme="4" tint="0.79998168889431442"/>
      </patternFill>
    </fill>
    <fill>
      <patternFill patternType="solid">
        <fgColor rgb="FFFFFFFF"/>
        <bgColor rgb="FF000000"/>
      </patternFill>
    </fill>
    <fill>
      <patternFill patternType="solid">
        <fgColor rgb="FF1E366C"/>
        <bgColor rgb="FF000000"/>
      </patternFill>
    </fill>
    <fill>
      <patternFill patternType="solid">
        <fgColor rgb="FF0075C9"/>
        <bgColor indexed="64"/>
      </patternFill>
    </fill>
    <fill>
      <patternFill patternType="solid">
        <fgColor theme="4" tint="-0.249977111117893"/>
        <bgColor rgb="FF000000"/>
      </patternFill>
    </fill>
    <fill>
      <patternFill patternType="solid">
        <fgColor rgb="FF00B0F0"/>
        <bgColor rgb="FF000000"/>
      </patternFill>
    </fill>
    <fill>
      <patternFill patternType="solid">
        <fgColor rgb="FFC6EFCE"/>
      </patternFill>
    </fill>
    <fill>
      <patternFill patternType="solid">
        <fgColor rgb="FFFFC7CE"/>
      </patternFill>
    </fill>
    <fill>
      <patternFill patternType="solid">
        <fgColor rgb="FFE2EFDA"/>
        <bgColor indexed="64"/>
      </patternFill>
    </fill>
    <fill>
      <patternFill patternType="solid">
        <fgColor theme="8" tint="-0.249977111117893"/>
        <bgColor theme="4" tint="0.79998168889431442"/>
      </patternFill>
    </fill>
    <fill>
      <patternFill patternType="solid">
        <fgColor theme="0" tint="-4.9989318521683403E-2"/>
        <bgColor indexed="64"/>
      </patternFill>
    </fill>
    <fill>
      <patternFill patternType="solid">
        <fgColor theme="5"/>
        <bgColor indexed="64"/>
      </patternFill>
    </fill>
    <fill>
      <patternFill patternType="solid">
        <fgColor theme="9" tint="-0.249977111117893"/>
        <bgColor indexed="64"/>
      </patternFill>
    </fill>
    <fill>
      <patternFill patternType="solid">
        <fgColor rgb="FF0070C0"/>
        <bgColor indexed="64"/>
      </patternFill>
    </fill>
    <fill>
      <patternFill patternType="solid">
        <fgColor rgb="FF0070C0"/>
        <bgColor theme="4"/>
      </patternFill>
    </fill>
    <fill>
      <patternFill patternType="solid">
        <fgColor theme="0"/>
        <bgColor theme="4"/>
      </patternFill>
    </fill>
    <fill>
      <patternFill patternType="solid">
        <fgColor rgb="FF0070C0"/>
        <bgColor theme="4" tint="0.79998168889431442"/>
      </patternFill>
    </fill>
    <fill>
      <patternFill patternType="solid">
        <fgColor theme="4" tint="0.79998168889431442"/>
        <bgColor indexed="64"/>
      </patternFill>
    </fill>
    <fill>
      <patternFill patternType="solid">
        <fgColor rgb="FFFFC000"/>
        <bgColor theme="4"/>
      </patternFill>
    </fill>
  </fills>
  <borders count="196">
    <border>
      <left/>
      <right/>
      <top/>
      <bottom/>
      <diagonal/>
    </border>
    <border>
      <left/>
      <right/>
      <top style="thin">
        <color theme="3"/>
      </top>
      <bottom style="thin">
        <color theme="3"/>
      </bottom>
      <diagonal/>
    </border>
    <border>
      <left/>
      <right/>
      <top style="thin">
        <color theme="3"/>
      </top>
      <bottom/>
      <diagonal/>
    </border>
    <border>
      <left style="thin">
        <color indexed="64"/>
      </left>
      <right/>
      <top/>
      <bottom/>
      <diagonal/>
    </border>
    <border>
      <left/>
      <right/>
      <top/>
      <bottom style="thin">
        <color theme="3"/>
      </bottom>
      <diagonal/>
    </border>
    <border>
      <left style="thin">
        <color indexed="64"/>
      </left>
      <right/>
      <top/>
      <bottom style="thin">
        <color theme="3"/>
      </bottom>
      <diagonal/>
    </border>
    <border>
      <left style="thin">
        <color indexed="64"/>
      </left>
      <right/>
      <top style="thin">
        <color theme="3"/>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3"/>
      </right>
      <top style="thin">
        <color theme="3"/>
      </top>
      <bottom/>
      <diagonal/>
    </border>
    <border>
      <left/>
      <right style="thin">
        <color theme="3"/>
      </right>
      <top/>
      <bottom/>
      <diagonal/>
    </border>
    <border>
      <left/>
      <right style="thin">
        <color theme="3"/>
      </right>
      <top/>
      <bottom style="thin">
        <color theme="3"/>
      </bottom>
      <diagonal/>
    </border>
    <border>
      <left/>
      <right style="thin">
        <color theme="3"/>
      </right>
      <top style="thin">
        <color theme="3"/>
      </top>
      <bottom style="thin">
        <color theme="3"/>
      </bottom>
      <diagonal/>
    </border>
    <border>
      <left/>
      <right style="medium">
        <color theme="3"/>
      </right>
      <top style="thin">
        <color theme="3"/>
      </top>
      <bottom style="thin">
        <color theme="3"/>
      </bottom>
      <diagonal/>
    </border>
    <border>
      <left/>
      <right style="medium">
        <color theme="3"/>
      </right>
      <top/>
      <bottom style="thin">
        <color theme="3"/>
      </bottom>
      <diagonal/>
    </border>
    <border>
      <left style="medium">
        <color theme="3"/>
      </left>
      <right style="medium">
        <color theme="3"/>
      </right>
      <top style="thin">
        <color theme="3"/>
      </top>
      <bottom style="thin">
        <color theme="3"/>
      </bottom>
      <diagonal/>
    </border>
    <border>
      <left style="medium">
        <color theme="3"/>
      </left>
      <right/>
      <top style="thin">
        <color theme="3"/>
      </top>
      <bottom style="thin">
        <color theme="3"/>
      </bottom>
      <diagonal/>
    </border>
    <border>
      <left style="medium">
        <color theme="3"/>
      </left>
      <right/>
      <top style="thin">
        <color theme="3"/>
      </top>
      <bottom/>
      <diagonal/>
    </border>
    <border>
      <left style="medium">
        <color theme="3"/>
      </left>
      <right/>
      <top/>
      <bottom style="thin">
        <color theme="3"/>
      </bottom>
      <diagonal/>
    </border>
    <border>
      <left style="medium">
        <color theme="3"/>
      </left>
      <right style="medium">
        <color theme="3"/>
      </right>
      <top/>
      <bottom style="thin">
        <color theme="3"/>
      </bottom>
      <diagonal/>
    </border>
    <border>
      <left style="medium">
        <color theme="3"/>
      </left>
      <right style="medium">
        <color theme="3"/>
      </right>
      <top style="medium">
        <color theme="3"/>
      </top>
      <bottom style="thin">
        <color theme="3"/>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style="medium">
        <color theme="3"/>
      </right>
      <top style="medium">
        <color theme="3"/>
      </top>
      <bottom/>
      <diagonal/>
    </border>
    <border>
      <left style="medium">
        <color theme="3"/>
      </left>
      <right/>
      <top/>
      <bottom/>
      <diagonal/>
    </border>
    <border>
      <left style="medium">
        <color theme="3"/>
      </left>
      <right/>
      <top/>
      <bottom style="thin">
        <color indexed="64"/>
      </bottom>
      <diagonal/>
    </border>
    <border>
      <left style="medium">
        <color theme="3"/>
      </left>
      <right/>
      <top style="thin">
        <color theme="3"/>
      </top>
      <bottom style="medium">
        <color theme="3"/>
      </bottom>
      <diagonal/>
    </border>
    <border>
      <left/>
      <right/>
      <top style="thin">
        <color theme="3"/>
      </top>
      <bottom style="medium">
        <color theme="3"/>
      </bottom>
      <diagonal/>
    </border>
    <border>
      <left style="medium">
        <color theme="3"/>
      </left>
      <right style="medium">
        <color theme="3"/>
      </right>
      <top style="thin">
        <color theme="3"/>
      </top>
      <bottom style="medium">
        <color theme="3"/>
      </bottom>
      <diagonal/>
    </border>
    <border>
      <left/>
      <right style="medium">
        <color theme="3"/>
      </right>
      <top style="thin">
        <color theme="3"/>
      </top>
      <bottom style="medium">
        <color theme="3"/>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3"/>
      </top>
      <bottom/>
      <diagonal/>
    </border>
    <border>
      <left/>
      <right style="thin">
        <color indexed="64"/>
      </right>
      <top/>
      <bottom style="thin">
        <color theme="3"/>
      </bottom>
      <diagonal/>
    </border>
    <border>
      <left/>
      <right style="thin">
        <color indexed="64"/>
      </right>
      <top style="thin">
        <color theme="3"/>
      </top>
      <bottom style="thin">
        <color theme="3"/>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double">
        <color indexed="64"/>
      </left>
      <right/>
      <top style="thin">
        <color indexed="64"/>
      </top>
      <bottom/>
      <diagonal/>
    </border>
    <border>
      <left style="thin">
        <color indexed="64"/>
      </left>
      <right/>
      <top style="thin">
        <color theme="3"/>
      </top>
      <bottom style="thin">
        <color theme="3"/>
      </bottom>
      <diagonal/>
    </border>
    <border>
      <left style="double">
        <color indexed="64"/>
      </left>
      <right/>
      <top/>
      <bottom/>
      <diagonal/>
    </border>
    <border>
      <left style="double">
        <color indexed="64"/>
      </left>
      <right/>
      <top style="thin">
        <color theme="3"/>
      </top>
      <bottom style="thin">
        <color theme="3"/>
      </bottom>
      <diagonal/>
    </border>
    <border>
      <left style="double">
        <color indexed="64"/>
      </left>
      <right/>
      <top/>
      <bottom style="thin">
        <color theme="3"/>
      </bottom>
      <diagonal/>
    </border>
    <border>
      <left style="thin">
        <color indexed="64"/>
      </left>
      <right/>
      <top style="thin">
        <color theme="3"/>
      </top>
      <bottom style="thin">
        <color indexed="64"/>
      </bottom>
      <diagonal/>
    </border>
    <border>
      <left/>
      <right style="thin">
        <color theme="1"/>
      </right>
      <top style="thin">
        <color theme="3"/>
      </top>
      <bottom style="thin">
        <color theme="3"/>
      </bottom>
      <diagonal/>
    </border>
    <border>
      <left style="double">
        <color indexed="64"/>
      </left>
      <right/>
      <top style="thin">
        <color theme="3"/>
      </top>
      <bottom/>
      <diagonal/>
    </border>
    <border>
      <left style="thin">
        <color theme="3"/>
      </left>
      <right/>
      <top style="thin">
        <color theme="3"/>
      </top>
      <bottom/>
      <diagonal/>
    </border>
    <border>
      <left style="thin">
        <color theme="3"/>
      </left>
      <right/>
      <top/>
      <bottom/>
      <diagonal/>
    </border>
    <border>
      <left style="thin">
        <color theme="3"/>
      </left>
      <right/>
      <top/>
      <bottom style="thin">
        <color theme="3"/>
      </bottom>
      <diagonal/>
    </border>
    <border>
      <left style="double">
        <color theme="1"/>
      </left>
      <right/>
      <top style="thin">
        <color theme="3"/>
      </top>
      <bottom style="thin">
        <color theme="3"/>
      </bottom>
      <diagonal/>
    </border>
    <border>
      <left/>
      <right style="double">
        <color theme="1"/>
      </right>
      <top style="thin">
        <color theme="3"/>
      </top>
      <bottom style="thin">
        <color theme="3"/>
      </bottom>
      <diagonal/>
    </border>
    <border>
      <left style="double">
        <color theme="1"/>
      </left>
      <right/>
      <top/>
      <bottom/>
      <diagonal/>
    </border>
    <border>
      <left/>
      <right style="double">
        <color theme="1"/>
      </right>
      <top/>
      <bottom/>
      <diagonal/>
    </border>
    <border>
      <left style="double">
        <color theme="1"/>
      </left>
      <right/>
      <top/>
      <bottom style="thin">
        <color theme="3"/>
      </bottom>
      <diagonal/>
    </border>
    <border>
      <left/>
      <right style="double">
        <color theme="1"/>
      </right>
      <top/>
      <bottom style="thin">
        <color theme="3"/>
      </bottom>
      <diagonal/>
    </border>
    <border>
      <left style="double">
        <color theme="1"/>
      </left>
      <right/>
      <top style="thin">
        <color theme="3"/>
      </top>
      <bottom style="thin">
        <color indexed="64"/>
      </bottom>
      <diagonal/>
    </border>
    <border>
      <left/>
      <right style="double">
        <color theme="1"/>
      </right>
      <top style="thin">
        <color theme="3"/>
      </top>
      <bottom style="thin">
        <color indexed="64"/>
      </bottom>
      <diagonal/>
    </border>
    <border>
      <left/>
      <right style="double">
        <color indexed="64"/>
      </right>
      <top style="thin">
        <color indexed="64"/>
      </top>
      <bottom/>
      <diagonal/>
    </border>
    <border>
      <left style="double">
        <color theme="1"/>
      </left>
      <right/>
      <top style="thin">
        <color theme="3"/>
      </top>
      <bottom/>
      <diagonal/>
    </border>
    <border>
      <left style="thin">
        <color indexed="64"/>
      </left>
      <right/>
      <top style="thin">
        <color indexed="64"/>
      </top>
      <bottom style="thin">
        <color indexed="64"/>
      </bottom>
      <diagonal/>
    </border>
    <border>
      <left style="double">
        <color theme="1"/>
      </left>
      <right/>
      <top style="thin">
        <color indexed="64"/>
      </top>
      <bottom style="thin">
        <color indexed="64"/>
      </bottom>
      <diagonal/>
    </border>
    <border>
      <left/>
      <right style="double">
        <color theme="1"/>
      </right>
      <top style="thin">
        <color indexed="64"/>
      </top>
      <bottom style="thin">
        <color indexed="64"/>
      </bottom>
      <diagonal/>
    </border>
    <border>
      <left/>
      <right style="double">
        <color indexed="64"/>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ouble">
        <color auto="1"/>
      </left>
      <right/>
      <top style="thin">
        <color indexed="64"/>
      </top>
      <bottom style="thin">
        <color theme="3"/>
      </bottom>
      <diagonal/>
    </border>
    <border>
      <left style="thin">
        <color theme="0" tint="-0.24994659260841701"/>
      </left>
      <right style="medium">
        <color indexed="64"/>
      </right>
      <top style="thin">
        <color indexed="64"/>
      </top>
      <bottom/>
      <diagonal/>
    </border>
    <border>
      <left style="thick">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bottom/>
      <diagonal/>
    </border>
    <border>
      <left style="thick">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theme="0" tint="-0.24994659260841701"/>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theme="0" tint="-0.24994659260841701"/>
      </right>
      <top style="medium">
        <color indexed="64"/>
      </top>
      <bottom/>
      <diagonal/>
    </border>
    <border>
      <left style="medium">
        <color indexed="64"/>
      </left>
      <right style="thin">
        <color indexed="64"/>
      </right>
      <top/>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thin">
        <color theme="0" tint="-0.24994659260841701"/>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0" tint="-0.24994659260841701"/>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theme="0" tint="-0.24994659260841701"/>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theme="0" tint="-0.24994659260841701"/>
      </top>
      <bottom/>
      <diagonal/>
    </border>
    <border>
      <left style="thin">
        <color indexed="64"/>
      </left>
      <right/>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style="medium">
        <color indexed="64"/>
      </left>
      <right/>
      <top style="thin">
        <color theme="0" tint="-0.14996795556505021"/>
      </top>
      <bottom/>
      <diagonal/>
    </border>
    <border>
      <left/>
      <right/>
      <top style="thin">
        <color theme="0" tint="-0.14996795556505021"/>
      </top>
      <bottom style="thin">
        <color theme="0" tint="-0.2499465926084170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theme="0" tint="-0.34998626667073579"/>
      </right>
      <top style="hair">
        <color theme="0" tint="-0.24994659260841701"/>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indexed="64"/>
      </left>
      <right/>
      <top style="medium">
        <color indexed="64"/>
      </top>
      <bottom style="medium">
        <color indexed="64"/>
      </bottom>
      <diagonal/>
    </border>
    <border>
      <left/>
      <right/>
      <top style="thin">
        <color theme="0" tint="-0.24994659260841701"/>
      </top>
      <bottom style="thin">
        <color indexed="64"/>
      </bottom>
      <diagonal/>
    </border>
    <border>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hair">
        <color theme="0" tint="-0.34998626667073579"/>
      </right>
      <top/>
      <bottom/>
      <diagonal/>
    </border>
    <border>
      <left style="thin">
        <color theme="0" tint="-0.24994659260841701"/>
      </left>
      <right style="thin">
        <color theme="0" tint="-0.24994659260841701"/>
      </right>
      <top style="thin">
        <color theme="0" tint="-0.24994659260841701"/>
      </top>
      <bottom style="medium">
        <color indexed="64"/>
      </bottom>
      <diagonal/>
    </border>
    <border>
      <left style="hair">
        <color theme="0" tint="-0.499984740745262"/>
      </left>
      <right style="hair">
        <color theme="0" tint="-0.499984740745262"/>
      </right>
      <top style="hair">
        <color theme="0" tint="-0.499984740745262"/>
      </top>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medium">
        <color indexed="64"/>
      </top>
      <bottom style="medium">
        <color indexed="64"/>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hair">
        <color theme="0" tint="-0.34998626667073579"/>
      </left>
      <right/>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24994659260841701"/>
      </left>
      <right style="hair">
        <color theme="0" tint="-0.24994659260841701"/>
      </right>
      <top/>
      <bottom style="hair">
        <color theme="0" tint="-0.24994659260841701"/>
      </bottom>
      <diagonal/>
    </border>
    <border>
      <left/>
      <right style="hair">
        <color theme="0" tint="-0.24994659260841701"/>
      </right>
      <top/>
      <bottom/>
      <diagonal/>
    </border>
    <border>
      <left/>
      <right/>
      <top/>
      <bottom style="thin">
        <color theme="0" tint="-0.34998626667073579"/>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xf numFmtId="166" fontId="10" fillId="0" borderId="0"/>
    <xf numFmtId="167" fontId="10" fillId="0" borderId="0" applyFont="0" applyFill="0" applyBorder="0" applyAlignment="0" applyProtection="0">
      <alignment horizontal="right"/>
    </xf>
    <xf numFmtId="169" fontId="10" fillId="0" borderId="0" applyFont="0" applyFill="0" applyBorder="0" applyAlignment="0" applyProtection="0">
      <alignment horizontal="right"/>
    </xf>
    <xf numFmtId="172" fontId="10"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5" fillId="14" borderId="0" applyNumberFormat="0" applyBorder="0" applyAlignment="0" applyProtection="0"/>
    <xf numFmtId="0" fontId="36" fillId="15" borderId="0" applyNumberFormat="0" applyBorder="0" applyAlignment="0" applyProtection="0"/>
  </cellStyleXfs>
  <cellXfs count="108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5" borderId="27" xfId="0" applyFont="1" applyFill="1" applyBorder="1" applyAlignment="1">
      <alignment horizontal="center" vertical="center"/>
    </xf>
    <xf numFmtId="0" fontId="2" fillId="3" borderId="21" xfId="0" applyFont="1" applyFill="1" applyBorder="1" applyAlignment="1">
      <alignment vertical="center" wrapText="1"/>
    </xf>
    <xf numFmtId="0" fontId="2" fillId="3" borderId="22" xfId="0" applyFont="1" applyFill="1" applyBorder="1" applyAlignment="1">
      <alignment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4" borderId="16" xfId="0" applyFont="1" applyFill="1" applyBorder="1" applyAlignment="1">
      <alignment vertical="center"/>
    </xf>
    <xf numFmtId="0" fontId="2" fillId="4" borderId="1" xfId="0" applyFont="1" applyFill="1" applyBorder="1" applyAlignment="1">
      <alignment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44" fontId="1" fillId="0" borderId="0" xfId="0" applyNumberFormat="1" applyFont="1" applyAlignment="1">
      <alignment vertical="center"/>
    </xf>
    <xf numFmtId="0" fontId="3" fillId="2" borderId="4" xfId="0" applyFont="1" applyFill="1" applyBorder="1" applyAlignment="1">
      <alignment horizontal="left" vertical="center" wrapText="1"/>
    </xf>
    <xf numFmtId="164" fontId="3" fillId="2" borderId="19"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14"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64" fontId="4" fillId="2" borderId="15" xfId="0" applyNumberFormat="1" applyFont="1" applyFill="1" applyBorder="1" applyAlignment="1">
      <alignment horizontal="center" vertical="center" wrapText="1"/>
    </xf>
    <xf numFmtId="164" fontId="4" fillId="2" borderId="16"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0" fontId="3" fillId="2" borderId="1" xfId="0" applyFont="1" applyFill="1" applyBorder="1" applyAlignment="1">
      <alignment vertical="center" wrapText="1"/>
    </xf>
    <xf numFmtId="164" fontId="3" fillId="2" borderId="15"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13" xfId="0" applyNumberFormat="1" applyFont="1" applyFill="1" applyBorder="1" applyAlignment="1">
      <alignment horizontal="center" vertical="center" wrapText="1"/>
    </xf>
    <xf numFmtId="0" fontId="2" fillId="3" borderId="18" xfId="0" applyFont="1" applyFill="1" applyBorder="1" applyAlignment="1">
      <alignment horizontal="left" vertical="center"/>
    </xf>
    <xf numFmtId="0" fontId="5" fillId="3" borderId="1" xfId="0" applyFont="1" applyFill="1" applyBorder="1" applyAlignment="1">
      <alignment horizontal="left" vertical="center" wrapText="1"/>
    </xf>
    <xf numFmtId="165" fontId="2" fillId="3" borderId="15" xfId="0" applyNumberFormat="1" applyFont="1" applyFill="1" applyBorder="1" applyAlignment="1">
      <alignment horizontal="center" vertical="center" wrapText="1"/>
    </xf>
    <xf numFmtId="165" fontId="2" fillId="3" borderId="16"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5" fontId="2" fillId="3" borderId="13"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4" borderId="30" xfId="0" applyFont="1" applyFill="1" applyBorder="1" applyAlignment="1">
      <alignment vertical="center"/>
    </xf>
    <xf numFmtId="0" fontId="2" fillId="4" borderId="31" xfId="0" applyFont="1" applyFill="1" applyBorder="1" applyAlignment="1">
      <alignment vertical="center" wrapText="1"/>
    </xf>
    <xf numFmtId="165" fontId="2" fillId="4" borderId="32" xfId="0" applyNumberFormat="1" applyFont="1" applyFill="1" applyBorder="1" applyAlignment="1">
      <alignment horizontal="center" vertical="center" wrapText="1"/>
    </xf>
    <xf numFmtId="165" fontId="2" fillId="4" borderId="30" xfId="0" applyNumberFormat="1" applyFont="1" applyFill="1" applyBorder="1" applyAlignment="1">
      <alignment horizontal="center" vertical="center" wrapText="1"/>
    </xf>
    <xf numFmtId="165" fontId="2" fillId="4" borderId="31" xfId="0" applyNumberFormat="1" applyFont="1" applyFill="1" applyBorder="1" applyAlignment="1">
      <alignment horizontal="center" vertical="center" wrapText="1"/>
    </xf>
    <xf numFmtId="165" fontId="2" fillId="4" borderId="33" xfId="0" applyNumberFormat="1" applyFont="1" applyFill="1" applyBorder="1" applyAlignment="1">
      <alignment horizontal="center" vertical="center" wrapText="1"/>
    </xf>
    <xf numFmtId="0" fontId="6" fillId="0" borderId="0" xfId="0" applyNumberFormat="1" applyFont="1" applyAlignment="1">
      <alignment horizontal="center" vertical="top" wrapText="1"/>
    </xf>
    <xf numFmtId="0" fontId="6" fillId="0" borderId="0" xfId="0" quotePrefix="1" applyNumberFormat="1" applyFont="1" applyAlignment="1">
      <alignment horizontal="center" vertical="top" wrapText="1"/>
    </xf>
    <xf numFmtId="0" fontId="6" fillId="0" borderId="0" xfId="0" applyFont="1" applyAlignment="1">
      <alignment horizontal="center" vertical="top" wrapText="1"/>
    </xf>
    <xf numFmtId="0" fontId="6" fillId="2" borderId="8" xfId="0" applyNumberFormat="1" applyFont="1" applyFill="1" applyBorder="1" applyAlignment="1">
      <alignment horizontal="center" vertical="top" wrapText="1"/>
    </xf>
    <xf numFmtId="0" fontId="6" fillId="2" borderId="34" xfId="0" applyNumberFormat="1" applyFont="1" applyFill="1" applyBorder="1" applyAlignment="1">
      <alignment horizontal="center" vertical="top" wrapText="1"/>
    </xf>
    <xf numFmtId="0" fontId="6" fillId="2" borderId="8" xfId="0" quotePrefix="1" applyNumberFormat="1" applyFont="1" applyFill="1" applyBorder="1" applyAlignment="1">
      <alignment horizontal="center" vertical="top" wrapText="1"/>
    </xf>
    <xf numFmtId="0" fontId="6" fillId="0" borderId="35" xfId="0" applyNumberFormat="1" applyFont="1" applyBorder="1" applyAlignment="1">
      <alignment horizontal="center" vertical="top" wrapText="1"/>
    </xf>
    <xf numFmtId="0" fontId="6" fillId="0" borderId="3" xfId="0" applyNumberFormat="1" applyFont="1" applyBorder="1" applyAlignment="1">
      <alignment horizontal="center" vertical="top" wrapText="1"/>
    </xf>
    <xf numFmtId="0" fontId="0" fillId="0" borderId="0" xfId="0" applyAlignment="1">
      <alignment wrapText="1"/>
    </xf>
    <xf numFmtId="0" fontId="0" fillId="2" borderId="8" xfId="0" applyNumberFormat="1" applyFill="1" applyBorder="1" applyAlignment="1">
      <alignment horizontal="center" vertical="top" wrapText="1"/>
    </xf>
    <xf numFmtId="0" fontId="9" fillId="2" borderId="8" xfId="0" applyNumberFormat="1" applyFont="1" applyFill="1" applyBorder="1" applyAlignment="1">
      <alignment horizontal="left" vertical="top" wrapText="1"/>
    </xf>
    <xf numFmtId="3" fontId="6" fillId="2" borderId="8" xfId="0" applyNumberFormat="1" applyFont="1" applyFill="1" applyBorder="1" applyAlignment="1">
      <alignment horizontal="center" vertical="top" wrapText="1"/>
    </xf>
    <xf numFmtId="166" fontId="11" fillId="0" borderId="0" xfId="1" applyNumberFormat="1" applyFont="1" applyBorder="1" applyAlignment="1">
      <alignment horizontal="left" vertical="center"/>
    </xf>
    <xf numFmtId="166" fontId="11" fillId="0" borderId="0" xfId="1" applyNumberFormat="1" applyFont="1" applyBorder="1" applyAlignment="1">
      <alignment vertical="center"/>
    </xf>
    <xf numFmtId="169" fontId="11" fillId="0" borderId="0" xfId="1" applyNumberFormat="1" applyFont="1" applyBorder="1" applyAlignment="1">
      <alignment vertical="center"/>
    </xf>
    <xf numFmtId="169" fontId="12" fillId="0" borderId="0" xfId="1" applyNumberFormat="1" applyFont="1" applyAlignment="1">
      <alignment vertical="center"/>
    </xf>
    <xf numFmtId="166" fontId="13" fillId="0" borderId="0" xfId="1" applyFont="1" applyAlignment="1">
      <alignment vertical="center"/>
    </xf>
    <xf numFmtId="166" fontId="14" fillId="8" borderId="43" xfId="1" applyNumberFormat="1" applyFont="1" applyFill="1" applyBorder="1" applyAlignment="1">
      <alignment horizontal="left" vertical="center"/>
    </xf>
    <xf numFmtId="166" fontId="14" fillId="8" borderId="36" xfId="1" applyNumberFormat="1" applyFont="1" applyFill="1" applyBorder="1" applyAlignment="1">
      <alignment horizontal="left" vertical="center"/>
    </xf>
    <xf numFmtId="169" fontId="14" fillId="8" borderId="2" xfId="1" applyNumberFormat="1" applyFont="1" applyFill="1" applyBorder="1" applyAlignment="1">
      <alignment horizontal="center" vertical="center"/>
    </xf>
    <xf numFmtId="169" fontId="14" fillId="8" borderId="37" xfId="1" applyNumberFormat="1" applyFont="1" applyFill="1" applyBorder="1" applyAlignment="1">
      <alignment vertical="center"/>
    </xf>
    <xf numFmtId="166" fontId="15" fillId="8" borderId="5" xfId="1" applyNumberFormat="1" applyFont="1" applyFill="1" applyBorder="1" applyAlignment="1">
      <alignment horizontal="left" vertical="center"/>
    </xf>
    <xf numFmtId="166" fontId="14" fillId="8" borderId="4" xfId="1" applyNumberFormat="1" applyFont="1" applyFill="1" applyBorder="1" applyAlignment="1">
      <alignment horizontal="left" vertical="center"/>
    </xf>
    <xf numFmtId="166" fontId="14" fillId="8" borderId="4" xfId="1" applyNumberFormat="1" applyFont="1" applyFill="1" applyBorder="1" applyAlignment="1">
      <alignment vertical="center" wrapText="1"/>
    </xf>
    <xf numFmtId="166" fontId="14" fillId="5" borderId="4" xfId="1" applyFont="1" applyFill="1" applyBorder="1" applyAlignment="1">
      <alignment horizontal="center" vertical="center"/>
    </xf>
    <xf numFmtId="166" fontId="14" fillId="5" borderId="4" xfId="1" applyFont="1" applyFill="1" applyBorder="1" applyAlignment="1">
      <alignment horizontal="center" vertical="center" wrapText="1"/>
    </xf>
    <xf numFmtId="166" fontId="14" fillId="8" borderId="4" xfId="1" applyNumberFormat="1" applyFont="1" applyFill="1" applyBorder="1" applyAlignment="1">
      <alignment horizontal="center" vertical="center"/>
    </xf>
    <xf numFmtId="49" fontId="14" fillId="8" borderId="4" xfId="1" quotePrefix="1" applyNumberFormat="1" applyFont="1" applyFill="1" applyBorder="1" applyAlignment="1">
      <alignment horizontal="center" vertical="center"/>
    </xf>
    <xf numFmtId="49" fontId="14" fillId="5" borderId="4" xfId="1" quotePrefix="1" applyNumberFormat="1" applyFont="1" applyFill="1" applyBorder="1" applyAlignment="1">
      <alignment horizontal="center" vertical="center" wrapText="1"/>
    </xf>
    <xf numFmtId="166" fontId="14" fillId="8" borderId="4" xfId="1" quotePrefix="1" applyNumberFormat="1" applyFont="1" applyFill="1" applyBorder="1" applyAlignment="1">
      <alignment horizontal="center" vertical="center"/>
    </xf>
    <xf numFmtId="166" fontId="12" fillId="0" borderId="2" xfId="1" applyNumberFormat="1" applyFont="1" applyBorder="1" applyAlignment="1">
      <alignment horizontal="left" vertical="center" wrapText="1"/>
    </xf>
    <xf numFmtId="166" fontId="12" fillId="0" borderId="2" xfId="1" applyNumberFormat="1" applyFont="1" applyBorder="1" applyAlignment="1">
      <alignment horizontal="left" vertical="center"/>
    </xf>
    <xf numFmtId="169" fontId="12" fillId="0" borderId="2" xfId="3" applyNumberFormat="1" applyFont="1" applyBorder="1" applyAlignment="1">
      <alignment horizontal="right" vertical="center"/>
    </xf>
    <xf numFmtId="169" fontId="12" fillId="5" borderId="2" xfId="2" applyNumberFormat="1" applyFont="1" applyFill="1" applyBorder="1" applyAlignment="1">
      <alignment horizontal="right" vertical="center"/>
    </xf>
    <xf numFmtId="169" fontId="12" fillId="0" borderId="2" xfId="3" applyNumberFormat="1" applyFont="1" applyFill="1" applyBorder="1" applyAlignment="1">
      <alignment horizontal="right" vertical="center"/>
    </xf>
    <xf numFmtId="169" fontId="12" fillId="0" borderId="38" xfId="3" applyNumberFormat="1" applyFont="1" applyFill="1" applyBorder="1" applyAlignment="1">
      <alignment horizontal="right" vertical="center"/>
    </xf>
    <xf numFmtId="166" fontId="11" fillId="0" borderId="1" xfId="1" applyNumberFormat="1" applyFont="1" applyBorder="1" applyAlignment="1">
      <alignment horizontal="left" vertical="center" wrapText="1"/>
    </xf>
    <xf numFmtId="169" fontId="11" fillId="0" borderId="1" xfId="3" applyNumberFormat="1" applyFont="1" applyBorder="1" applyAlignment="1">
      <alignment horizontal="right" vertical="center"/>
    </xf>
    <xf numFmtId="169" fontId="11" fillId="5" borderId="4" xfId="2" applyNumberFormat="1" applyFont="1" applyFill="1" applyBorder="1" applyAlignment="1">
      <alignment horizontal="right" vertical="center"/>
    </xf>
    <xf numFmtId="169" fontId="11" fillId="0" borderId="1" xfId="3" applyNumberFormat="1" applyFont="1" applyFill="1" applyBorder="1" applyAlignment="1">
      <alignment horizontal="right" vertical="center"/>
    </xf>
    <xf numFmtId="169" fontId="11" fillId="0" borderId="40" xfId="3" applyNumberFormat="1" applyFont="1" applyFill="1" applyBorder="1" applyAlignment="1">
      <alignment horizontal="right" vertical="center"/>
    </xf>
    <xf numFmtId="169" fontId="12" fillId="5" borderId="0" xfId="2" applyNumberFormat="1" applyFont="1" applyFill="1" applyBorder="1" applyAlignment="1">
      <alignment horizontal="right" vertical="center"/>
    </xf>
    <xf numFmtId="166" fontId="12" fillId="0" borderId="0" xfId="1" applyNumberFormat="1" applyFont="1" applyBorder="1" applyAlignment="1">
      <alignment horizontal="left" vertical="center"/>
    </xf>
    <xf numFmtId="169" fontId="12" fillId="0" borderId="0" xfId="3" applyNumberFormat="1" applyFont="1" applyBorder="1" applyAlignment="1">
      <alignment horizontal="right" vertical="center"/>
    </xf>
    <xf numFmtId="169" fontId="12" fillId="0" borderId="0" xfId="3" applyNumberFormat="1" applyFont="1" applyFill="1" applyBorder="1" applyAlignment="1">
      <alignment horizontal="right" vertical="center"/>
    </xf>
    <xf numFmtId="169" fontId="12" fillId="0" borderId="35" xfId="3" applyNumberFormat="1" applyFont="1" applyFill="1" applyBorder="1" applyAlignment="1">
      <alignment horizontal="right" vertical="center"/>
    </xf>
    <xf numFmtId="166" fontId="11" fillId="0" borderId="2" xfId="1" applyNumberFormat="1" applyFont="1" applyBorder="1" applyAlignment="1">
      <alignment horizontal="left" vertical="center" wrapText="1"/>
    </xf>
    <xf numFmtId="169" fontId="11" fillId="0" borderId="2" xfId="3" applyNumberFormat="1" applyFont="1" applyBorder="1" applyAlignment="1">
      <alignment horizontal="right" vertical="center"/>
    </xf>
    <xf numFmtId="169" fontId="11" fillId="5" borderId="0" xfId="2" applyNumberFormat="1" applyFont="1" applyFill="1" applyBorder="1" applyAlignment="1">
      <alignment horizontal="right" vertical="center"/>
    </xf>
    <xf numFmtId="169" fontId="11" fillId="0" borderId="2" xfId="3" applyNumberFormat="1" applyFont="1" applyFill="1" applyBorder="1" applyAlignment="1">
      <alignment horizontal="right" vertical="center"/>
    </xf>
    <xf numFmtId="169" fontId="11" fillId="0" borderId="38" xfId="3" applyNumberFormat="1" applyFont="1" applyFill="1" applyBorder="1" applyAlignment="1">
      <alignment horizontal="right" vertical="center"/>
    </xf>
    <xf numFmtId="166" fontId="12" fillId="0" borderId="4" xfId="1" applyNumberFormat="1" applyFont="1" applyBorder="1" applyAlignment="1">
      <alignment horizontal="left" vertical="center"/>
    </xf>
    <xf numFmtId="169" fontId="11" fillId="5" borderId="1" xfId="2" applyNumberFormat="1" applyFont="1" applyFill="1" applyBorder="1" applyAlignment="1">
      <alignment horizontal="right" vertical="center"/>
    </xf>
    <xf numFmtId="169" fontId="14" fillId="8" borderId="0" xfId="2" applyNumberFormat="1" applyFont="1" applyFill="1" applyBorder="1" applyAlignment="1">
      <alignment horizontal="right" vertical="center"/>
    </xf>
    <xf numFmtId="169" fontId="14" fillId="8" borderId="35" xfId="2" applyNumberFormat="1" applyFont="1" applyFill="1" applyBorder="1" applyAlignment="1">
      <alignment horizontal="right" vertical="center"/>
    </xf>
    <xf numFmtId="166" fontId="12" fillId="0" borderId="6" xfId="1" applyNumberFormat="1" applyFont="1" applyBorder="1" applyAlignment="1">
      <alignment horizontal="left" vertical="center" wrapText="1"/>
    </xf>
    <xf numFmtId="169" fontId="13" fillId="0" borderId="2" xfId="3" applyNumberFormat="1" applyFont="1" applyFill="1" applyBorder="1" applyAlignment="1">
      <alignment vertical="center"/>
    </xf>
    <xf numFmtId="169" fontId="13" fillId="0" borderId="2" xfId="3" applyNumberFormat="1" applyFont="1" applyBorder="1" applyAlignment="1">
      <alignment vertical="center"/>
    </xf>
    <xf numFmtId="169" fontId="13" fillId="0" borderId="38" xfId="3" applyNumberFormat="1" applyFont="1" applyBorder="1" applyAlignment="1">
      <alignment vertical="center"/>
    </xf>
    <xf numFmtId="166" fontId="12" fillId="0" borderId="5" xfId="1" applyNumberFormat="1" applyFont="1" applyBorder="1" applyAlignment="1">
      <alignment horizontal="left" vertical="center" wrapText="1"/>
    </xf>
    <xf numFmtId="169" fontId="13" fillId="0" borderId="4" xfId="3" applyNumberFormat="1" applyFont="1" applyFill="1" applyBorder="1" applyAlignment="1">
      <alignment vertical="center"/>
    </xf>
    <xf numFmtId="169" fontId="13" fillId="0" borderId="4" xfId="3" applyNumberFormat="1" applyFont="1" applyBorder="1" applyAlignment="1">
      <alignment vertical="center"/>
    </xf>
    <xf numFmtId="169" fontId="13" fillId="0" borderId="39" xfId="3" applyNumberFormat="1" applyFont="1" applyBorder="1" applyAlignment="1">
      <alignment vertical="center"/>
    </xf>
    <xf numFmtId="169" fontId="13" fillId="0" borderId="0" xfId="3" applyNumberFormat="1" applyFont="1" applyFill="1" applyBorder="1" applyAlignment="1">
      <alignment vertical="center"/>
    </xf>
    <xf numFmtId="169" fontId="13" fillId="0" borderId="0" xfId="3" applyNumberFormat="1" applyFont="1" applyBorder="1" applyAlignment="1">
      <alignment vertical="center"/>
    </xf>
    <xf numFmtId="169" fontId="13" fillId="0" borderId="35" xfId="3" applyNumberFormat="1" applyFont="1" applyBorder="1" applyAlignment="1">
      <alignment vertical="center"/>
    </xf>
    <xf numFmtId="166" fontId="12" fillId="0" borderId="3" xfId="1" applyNumberFormat="1" applyFont="1" applyBorder="1" applyAlignment="1">
      <alignment horizontal="left" vertical="center" wrapText="1"/>
    </xf>
    <xf numFmtId="166" fontId="12" fillId="0" borderId="7" xfId="1" applyNumberFormat="1" applyFont="1" applyBorder="1" applyAlignment="1">
      <alignment horizontal="left" vertical="center" wrapText="1"/>
    </xf>
    <xf numFmtId="166" fontId="12" fillId="0" borderId="41" xfId="1" applyNumberFormat="1" applyFont="1" applyBorder="1" applyAlignment="1">
      <alignment horizontal="left" vertical="center"/>
    </xf>
    <xf numFmtId="169" fontId="13" fillId="0" borderId="41" xfId="3" applyNumberFormat="1" applyFont="1" applyFill="1" applyBorder="1" applyAlignment="1">
      <alignment vertical="center"/>
    </xf>
    <xf numFmtId="169" fontId="13" fillId="0" borderId="41" xfId="3" applyNumberFormat="1" applyFont="1" applyBorder="1" applyAlignment="1">
      <alignment vertical="center"/>
    </xf>
    <xf numFmtId="169" fontId="13" fillId="0" borderId="42" xfId="3" applyNumberFormat="1" applyFont="1" applyBorder="1" applyAlignment="1">
      <alignment vertical="center"/>
    </xf>
    <xf numFmtId="166" fontId="12" fillId="0" borderId="0" xfId="0" applyNumberFormat="1" applyFont="1" applyBorder="1" applyAlignment="1">
      <alignment horizontal="left" vertical="center"/>
    </xf>
    <xf numFmtId="166" fontId="13" fillId="0" borderId="0" xfId="1" applyFont="1" applyAlignment="1">
      <alignment horizontal="left" vertical="center"/>
    </xf>
    <xf numFmtId="169" fontId="13" fillId="0" borderId="0" xfId="1" applyNumberFormat="1" applyFont="1" applyAlignment="1">
      <alignment vertical="center"/>
    </xf>
    <xf numFmtId="166" fontId="11" fillId="0" borderId="0" xfId="1" applyNumberFormat="1" applyFont="1" applyBorder="1" applyAlignment="1">
      <alignment vertical="center" wrapText="1"/>
    </xf>
    <xf numFmtId="166" fontId="14" fillId="8" borderId="36" xfId="1" applyNumberFormat="1" applyFont="1" applyFill="1" applyBorder="1" applyAlignment="1">
      <alignment vertical="center" wrapText="1"/>
    </xf>
    <xf numFmtId="166" fontId="11" fillId="0" borderId="1" xfId="1" applyNumberFormat="1" applyFont="1" applyBorder="1" applyAlignment="1">
      <alignment vertical="center" wrapText="1"/>
    </xf>
    <xf numFmtId="166" fontId="12" fillId="0" borderId="0" xfId="1" applyNumberFormat="1" applyFont="1" applyBorder="1" applyAlignment="1">
      <alignment horizontal="left" vertical="center" wrapText="1"/>
    </xf>
    <xf numFmtId="166" fontId="11" fillId="0" borderId="2" xfId="1" applyNumberFormat="1" applyFont="1" applyBorder="1" applyAlignment="1">
      <alignment vertical="center" wrapText="1"/>
    </xf>
    <xf numFmtId="170" fontId="14" fillId="8" borderId="0" xfId="2" applyNumberFormat="1" applyFont="1" applyFill="1" applyBorder="1" applyAlignment="1">
      <alignment horizontal="right" vertical="center" wrapText="1"/>
    </xf>
    <xf numFmtId="166" fontId="13" fillId="0" borderId="2" xfId="1" applyFont="1" applyBorder="1" applyAlignment="1">
      <alignment vertical="center" wrapText="1"/>
    </xf>
    <xf numFmtId="166" fontId="13" fillId="0" borderId="4" xfId="1" applyFont="1" applyBorder="1" applyAlignment="1">
      <alignment vertical="center" wrapText="1"/>
    </xf>
    <xf numFmtId="166" fontId="13" fillId="0" borderId="0" xfId="1" applyFont="1" applyBorder="1" applyAlignment="1">
      <alignment vertical="center" wrapText="1"/>
    </xf>
    <xf numFmtId="166" fontId="13" fillId="0" borderId="41" xfId="1" applyFont="1" applyBorder="1" applyAlignment="1">
      <alignment vertical="center" wrapText="1"/>
    </xf>
    <xf numFmtId="166" fontId="13" fillId="0" borderId="0" xfId="1" applyFont="1" applyAlignment="1">
      <alignment vertical="center" wrapText="1"/>
    </xf>
    <xf numFmtId="166" fontId="12" fillId="0" borderId="1" xfId="1" applyNumberFormat="1" applyFont="1" applyBorder="1" applyAlignment="1">
      <alignment horizontal="left" vertical="center" wrapText="1"/>
    </xf>
    <xf numFmtId="169" fontId="12" fillId="0" borderId="1" xfId="3" applyNumberFormat="1" applyFont="1" applyBorder="1" applyAlignment="1">
      <alignment horizontal="right" vertical="center"/>
    </xf>
    <xf numFmtId="169" fontId="12" fillId="5" borderId="1" xfId="2" applyNumberFormat="1" applyFont="1" applyFill="1" applyBorder="1" applyAlignment="1">
      <alignment horizontal="right" vertical="center"/>
    </xf>
    <xf numFmtId="169" fontId="12" fillId="0" borderId="1" xfId="3" applyNumberFormat="1" applyFont="1" applyFill="1" applyBorder="1" applyAlignment="1">
      <alignment horizontal="right" vertical="center"/>
    </xf>
    <xf numFmtId="169" fontId="12" fillId="0" borderId="40" xfId="3" applyNumberFormat="1" applyFont="1" applyFill="1" applyBorder="1" applyAlignment="1">
      <alignment horizontal="right" vertical="center"/>
    </xf>
    <xf numFmtId="166" fontId="12" fillId="0" borderId="0" xfId="1" applyNumberFormat="1" applyFont="1" applyAlignment="1">
      <alignment vertical="center"/>
    </xf>
    <xf numFmtId="166" fontId="14" fillId="8" borderId="36" xfId="1" applyNumberFormat="1" applyFont="1" applyFill="1" applyBorder="1" applyAlignment="1">
      <alignment horizontal="center" vertical="center"/>
    </xf>
    <xf numFmtId="166" fontId="14" fillId="8" borderId="37" xfId="1" applyNumberFormat="1" applyFont="1" applyFill="1" applyBorder="1" applyAlignment="1">
      <alignment vertical="center"/>
    </xf>
    <xf numFmtId="169" fontId="11" fillId="0" borderId="12" xfId="3" applyNumberFormat="1" applyFont="1" applyFill="1" applyBorder="1" applyAlignment="1">
      <alignment horizontal="right" vertical="center"/>
    </xf>
    <xf numFmtId="169" fontId="12" fillId="0" borderId="9" xfId="3" applyNumberFormat="1" applyFont="1" applyFill="1" applyBorder="1" applyAlignment="1">
      <alignment horizontal="right" vertical="center"/>
    </xf>
    <xf numFmtId="169" fontId="11" fillId="0" borderId="12" xfId="3" applyNumberFormat="1" applyFont="1" applyBorder="1" applyAlignment="1">
      <alignment horizontal="right" vertical="center"/>
    </xf>
    <xf numFmtId="169" fontId="14" fillId="8" borderId="0" xfId="3" applyNumberFormat="1" applyFont="1" applyFill="1" applyBorder="1" applyAlignment="1">
      <alignment vertical="center"/>
    </xf>
    <xf numFmtId="169" fontId="12" fillId="0" borderId="2" xfId="3" applyNumberFormat="1" applyFont="1" applyFill="1" applyBorder="1" applyAlignment="1">
      <alignment vertical="center"/>
    </xf>
    <xf numFmtId="169" fontId="12" fillId="0" borderId="2" xfId="3" applyNumberFormat="1" applyFont="1" applyBorder="1" applyAlignment="1">
      <alignment vertical="center"/>
    </xf>
    <xf numFmtId="169" fontId="12" fillId="0" borderId="9" xfId="3" applyNumberFormat="1" applyFont="1" applyBorder="1" applyAlignment="1">
      <alignment vertical="center"/>
    </xf>
    <xf numFmtId="169" fontId="12" fillId="0" borderId="4" xfId="3" applyNumberFormat="1" applyFont="1" applyFill="1" applyBorder="1" applyAlignment="1">
      <alignment vertical="center"/>
    </xf>
    <xf numFmtId="169" fontId="12" fillId="0" borderId="4" xfId="3" applyNumberFormat="1" applyFont="1" applyBorder="1" applyAlignment="1">
      <alignment vertical="center"/>
    </xf>
    <xf numFmtId="169" fontId="12" fillId="0" borderId="11" xfId="3" applyNumberFormat="1" applyFont="1" applyBorder="1" applyAlignment="1">
      <alignment vertical="center"/>
    </xf>
    <xf numFmtId="169" fontId="12" fillId="0" borderId="0" xfId="3" applyNumberFormat="1" applyFont="1" applyFill="1" applyBorder="1" applyAlignment="1">
      <alignment vertical="center"/>
    </xf>
    <xf numFmtId="169" fontId="12" fillId="0" borderId="0" xfId="3" applyNumberFormat="1" applyFont="1" applyBorder="1" applyAlignment="1">
      <alignment vertical="center"/>
    </xf>
    <xf numFmtId="169" fontId="12" fillId="0" borderId="10" xfId="3" applyNumberFormat="1" applyFont="1" applyFill="1" applyBorder="1" applyAlignment="1">
      <alignment vertical="center"/>
    </xf>
    <xf numFmtId="169" fontId="12" fillId="0" borderId="35" xfId="3" applyNumberFormat="1" applyFont="1" applyFill="1" applyBorder="1" applyAlignment="1">
      <alignment vertical="center"/>
    </xf>
    <xf numFmtId="169" fontId="12" fillId="0" borderId="41" xfId="3" applyNumberFormat="1" applyFont="1" applyFill="1" applyBorder="1" applyAlignment="1">
      <alignment vertical="center"/>
    </xf>
    <xf numFmtId="169" fontId="12" fillId="0" borderId="41" xfId="3" applyNumberFormat="1" applyFont="1" applyBorder="1" applyAlignment="1">
      <alignment vertical="center"/>
    </xf>
    <xf numFmtId="169" fontId="12" fillId="0" borderId="42" xfId="3" applyNumberFormat="1" applyFont="1" applyFill="1" applyBorder="1" applyAlignment="1">
      <alignment vertical="center"/>
    </xf>
    <xf numFmtId="166" fontId="13" fillId="0" borderId="1" xfId="1" applyFont="1" applyBorder="1" applyAlignment="1">
      <alignment vertical="center" wrapText="1"/>
    </xf>
    <xf numFmtId="169" fontId="14" fillId="8" borderId="35" xfId="3" applyNumberFormat="1" applyFont="1" applyFill="1" applyBorder="1" applyAlignment="1">
      <alignment vertical="center"/>
    </xf>
    <xf numFmtId="169" fontId="12" fillId="0" borderId="38" xfId="3" applyNumberFormat="1" applyFont="1" applyBorder="1" applyAlignment="1">
      <alignment vertical="center"/>
    </xf>
    <xf numFmtId="169" fontId="12" fillId="0" borderId="39" xfId="3" applyNumberFormat="1" applyFont="1" applyBorder="1" applyAlignment="1">
      <alignment vertical="center"/>
    </xf>
    <xf numFmtId="169" fontId="12" fillId="0" borderId="35" xfId="3" applyNumberFormat="1" applyFont="1" applyBorder="1" applyAlignment="1">
      <alignment vertical="center"/>
    </xf>
    <xf numFmtId="169" fontId="12" fillId="0" borderId="42" xfId="3" applyNumberFormat="1" applyFont="1" applyBorder="1" applyAlignment="1">
      <alignment vertical="center"/>
    </xf>
    <xf numFmtId="169" fontId="12" fillId="5" borderId="0" xfId="3" applyNumberFormat="1" applyFont="1" applyFill="1" applyBorder="1" applyAlignment="1">
      <alignment horizontal="right" vertical="center"/>
    </xf>
    <xf numFmtId="169" fontId="12" fillId="0" borderId="38" xfId="3" applyNumberFormat="1" applyFont="1" applyBorder="1" applyAlignment="1">
      <alignment horizontal="right" vertical="center"/>
    </xf>
    <xf numFmtId="166" fontId="16" fillId="0" borderId="5" xfId="1" applyNumberFormat="1" applyFont="1" applyBorder="1" applyAlignment="1">
      <alignment horizontal="left" vertical="center" wrapText="1"/>
    </xf>
    <xf numFmtId="169" fontId="11" fillId="5" borderId="0" xfId="3" applyNumberFormat="1" applyFont="1" applyFill="1" applyBorder="1" applyAlignment="1">
      <alignment horizontal="right" vertical="center"/>
    </xf>
    <xf numFmtId="169" fontId="11" fillId="0" borderId="38" xfId="3" applyNumberFormat="1" applyFont="1" applyBorder="1" applyAlignment="1">
      <alignment horizontal="right" vertical="center"/>
    </xf>
    <xf numFmtId="166" fontId="16" fillId="0" borderId="0" xfId="1" applyFont="1" applyAlignment="1">
      <alignment vertical="center"/>
    </xf>
    <xf numFmtId="169" fontId="14" fillId="5" borderId="2" xfId="3" applyNumberFormat="1" applyFont="1" applyFill="1" applyBorder="1" applyAlignment="1">
      <alignment horizontal="right" vertical="center"/>
    </xf>
    <xf numFmtId="169" fontId="14" fillId="5" borderId="0" xfId="3" applyNumberFormat="1" applyFont="1" applyFill="1" applyBorder="1" applyAlignment="1">
      <alignment horizontal="right" vertical="center"/>
    </xf>
    <xf numFmtId="169" fontId="14" fillId="5" borderId="38" xfId="3" applyNumberFormat="1" applyFont="1" applyFill="1" applyBorder="1" applyAlignment="1">
      <alignment horizontal="right" vertical="center"/>
    </xf>
    <xf numFmtId="169" fontId="12" fillId="0" borderId="35" xfId="3" applyNumberFormat="1" applyFont="1" applyBorder="1" applyAlignment="1">
      <alignment horizontal="right" vertical="center"/>
    </xf>
    <xf numFmtId="169" fontId="12" fillId="0" borderId="41" xfId="3" applyNumberFormat="1" applyFont="1" applyBorder="1" applyAlignment="1">
      <alignment horizontal="right" vertical="center"/>
    </xf>
    <xf numFmtId="169" fontId="12" fillId="5" borderId="41" xfId="3" applyNumberFormat="1" applyFont="1" applyFill="1" applyBorder="1" applyAlignment="1">
      <alignment horizontal="right" vertical="center"/>
    </xf>
    <xf numFmtId="169" fontId="12" fillId="0" borderId="42" xfId="3" applyNumberFormat="1" applyFont="1" applyBorder="1" applyAlignment="1">
      <alignment horizontal="right" vertical="center"/>
    </xf>
    <xf numFmtId="171" fontId="13" fillId="0" borderId="0" xfId="1" applyNumberFormat="1" applyFont="1" applyAlignment="1">
      <alignment vertical="center"/>
    </xf>
    <xf numFmtId="169" fontId="13" fillId="0" borderId="1" xfId="3" applyNumberFormat="1" applyFont="1" applyBorder="1" applyAlignment="1">
      <alignment horizontal="right" vertical="center"/>
    </xf>
    <xf numFmtId="169" fontId="13" fillId="0" borderId="1" xfId="3" applyNumberFormat="1" applyFont="1" applyFill="1" applyBorder="1" applyAlignment="1">
      <alignment horizontal="right" vertical="center"/>
    </xf>
    <xf numFmtId="169" fontId="13" fillId="0" borderId="40" xfId="3" applyNumberFormat="1" applyFont="1" applyFill="1" applyBorder="1" applyAlignment="1">
      <alignment horizontal="right" vertical="center"/>
    </xf>
    <xf numFmtId="168" fontId="13" fillId="0" borderId="0" xfId="2" applyNumberFormat="1" applyFont="1" applyAlignment="1">
      <alignment horizontal="right" vertical="center"/>
    </xf>
    <xf numFmtId="166" fontId="17" fillId="0" borderId="0" xfId="1" applyNumberFormat="1" applyFont="1" applyBorder="1" applyAlignment="1">
      <alignment horizontal="left" vertical="center"/>
    </xf>
    <xf numFmtId="166" fontId="17" fillId="0" borderId="0" xfId="1" applyNumberFormat="1" applyFont="1" applyBorder="1" applyAlignment="1">
      <alignment vertical="center"/>
    </xf>
    <xf numFmtId="166" fontId="18" fillId="0" borderId="0" xfId="1" applyNumberFormat="1" applyFont="1" applyAlignment="1">
      <alignment vertical="center"/>
    </xf>
    <xf numFmtId="166" fontId="19" fillId="0" borderId="0" xfId="1" applyFont="1" applyAlignment="1">
      <alignment vertical="center"/>
    </xf>
    <xf numFmtId="166" fontId="20" fillId="8" borderId="43" xfId="1" applyNumberFormat="1" applyFont="1" applyFill="1" applyBorder="1" applyAlignment="1">
      <alignment horizontal="left" vertical="center"/>
    </xf>
    <xf numFmtId="166" fontId="20" fillId="8" borderId="36" xfId="1" applyNumberFormat="1" applyFont="1" applyFill="1" applyBorder="1" applyAlignment="1">
      <alignment horizontal="left" vertical="center"/>
    </xf>
    <xf numFmtId="166" fontId="20" fillId="8" borderId="36" xfId="1" applyNumberFormat="1" applyFont="1" applyFill="1" applyBorder="1" applyAlignment="1">
      <alignment vertical="center"/>
    </xf>
    <xf numFmtId="166" fontId="18" fillId="0" borderId="2" xfId="1" applyNumberFormat="1" applyFont="1" applyBorder="1" applyAlignment="1">
      <alignment horizontal="left" vertical="center"/>
    </xf>
    <xf numFmtId="166" fontId="18" fillId="0" borderId="0" xfId="1" applyNumberFormat="1" applyFont="1" applyBorder="1" applyAlignment="1">
      <alignment horizontal="left" vertical="center"/>
    </xf>
    <xf numFmtId="166" fontId="18" fillId="0" borderId="4" xfId="1" applyNumberFormat="1" applyFont="1" applyBorder="1" applyAlignment="1">
      <alignment horizontal="left" vertical="center"/>
    </xf>
    <xf numFmtId="166" fontId="22" fillId="0" borderId="0" xfId="1" applyFont="1" applyAlignment="1">
      <alignment vertical="center"/>
    </xf>
    <xf numFmtId="166" fontId="17" fillId="0" borderId="2" xfId="1" applyNumberFormat="1" applyFont="1" applyBorder="1" applyAlignment="1">
      <alignment horizontal="left" vertical="center" wrapText="1"/>
    </xf>
    <xf numFmtId="166" fontId="17" fillId="0" borderId="2" xfId="1" applyNumberFormat="1" applyFont="1" applyBorder="1" applyAlignment="1">
      <alignment vertical="center"/>
    </xf>
    <xf numFmtId="166" fontId="18" fillId="0" borderId="6" xfId="1" applyNumberFormat="1" applyFont="1" applyBorder="1" applyAlignment="1">
      <alignment horizontal="left" vertical="center" wrapText="1"/>
    </xf>
    <xf numFmtId="166" fontId="19" fillId="0" borderId="2" xfId="1" applyFont="1" applyBorder="1" applyAlignment="1">
      <alignment vertical="center"/>
    </xf>
    <xf numFmtId="166" fontId="18" fillId="0" borderId="5" xfId="1" applyNumberFormat="1" applyFont="1" applyBorder="1" applyAlignment="1">
      <alignment horizontal="left" vertical="center" wrapText="1"/>
    </xf>
    <xf numFmtId="166" fontId="19" fillId="0" borderId="4" xfId="1" applyFont="1" applyBorder="1" applyAlignment="1">
      <alignment vertical="center"/>
    </xf>
    <xf numFmtId="166" fontId="19" fillId="0" borderId="0" xfId="1" applyFont="1" applyBorder="1" applyAlignment="1">
      <alignment vertical="center"/>
    </xf>
    <xf numFmtId="166" fontId="18" fillId="0" borderId="3" xfId="1" applyNumberFormat="1" applyFont="1" applyBorder="1" applyAlignment="1">
      <alignment horizontal="left" vertical="center" wrapText="1"/>
    </xf>
    <xf numFmtId="166" fontId="18" fillId="0" borderId="7" xfId="1" applyNumberFormat="1" applyFont="1" applyBorder="1" applyAlignment="1">
      <alignment horizontal="left" vertical="center" wrapText="1"/>
    </xf>
    <xf numFmtId="166" fontId="18" fillId="0" borderId="41" xfId="1" applyNumberFormat="1" applyFont="1" applyBorder="1" applyAlignment="1">
      <alignment horizontal="left" vertical="center"/>
    </xf>
    <xf numFmtId="166" fontId="19" fillId="0" borderId="41" xfId="1" applyFont="1" applyBorder="1" applyAlignment="1">
      <alignment vertical="center"/>
    </xf>
    <xf numFmtId="166" fontId="18" fillId="0" borderId="0" xfId="0" applyNumberFormat="1" applyFont="1" applyBorder="1" applyAlignment="1">
      <alignment horizontal="left" vertical="center"/>
    </xf>
    <xf numFmtId="166" fontId="19" fillId="0" borderId="0" xfId="1" applyFont="1" applyAlignment="1">
      <alignment horizontal="left" vertical="center"/>
    </xf>
    <xf numFmtId="169" fontId="14" fillId="8" borderId="36" xfId="1" applyNumberFormat="1" applyFont="1" applyFill="1" applyBorder="1" applyAlignment="1">
      <alignment horizontal="center" vertical="center"/>
    </xf>
    <xf numFmtId="169" fontId="14" fillId="5" borderId="4" xfId="1" applyNumberFormat="1" applyFont="1" applyFill="1" applyBorder="1" applyAlignment="1">
      <alignment horizontal="center" vertical="center"/>
    </xf>
    <xf numFmtId="169" fontId="14" fillId="5" borderId="4" xfId="1" applyNumberFormat="1" applyFont="1" applyFill="1" applyBorder="1" applyAlignment="1">
      <alignment horizontal="center" vertical="center" wrapText="1"/>
    </xf>
    <xf numFmtId="169" fontId="14" fillId="8" borderId="4" xfId="1" applyNumberFormat="1" applyFont="1" applyFill="1" applyBorder="1" applyAlignment="1">
      <alignment horizontal="center" vertical="center"/>
    </xf>
    <xf numFmtId="169" fontId="14" fillId="8" borderId="4" xfId="1" quotePrefix="1" applyNumberFormat="1" applyFont="1" applyFill="1" applyBorder="1" applyAlignment="1">
      <alignment horizontal="center" vertical="center"/>
    </xf>
    <xf numFmtId="169" fontId="14" fillId="5" borderId="4" xfId="1" quotePrefix="1" applyNumberFormat="1" applyFont="1" applyFill="1" applyBorder="1" applyAlignment="1">
      <alignment horizontal="center" vertical="center" wrapText="1"/>
    </xf>
    <xf numFmtId="169" fontId="20" fillId="8" borderId="36" xfId="1" applyNumberFormat="1" applyFont="1" applyFill="1" applyBorder="1" applyAlignment="1">
      <alignment horizontal="center" vertical="center"/>
    </xf>
    <xf numFmtId="169" fontId="20" fillId="8" borderId="37" xfId="1" applyNumberFormat="1" applyFont="1" applyFill="1" applyBorder="1" applyAlignment="1">
      <alignment vertical="center"/>
    </xf>
    <xf numFmtId="169" fontId="17" fillId="0" borderId="2" xfId="3" applyNumberFormat="1" applyFont="1" applyBorder="1" applyAlignment="1">
      <alignment horizontal="right" vertical="center"/>
    </xf>
    <xf numFmtId="169" fontId="17" fillId="5" borderId="0" xfId="2" applyNumberFormat="1" applyFont="1" applyFill="1" applyBorder="1" applyAlignment="1">
      <alignment horizontal="right" vertical="center"/>
    </xf>
    <xf numFmtId="169" fontId="17" fillId="0" borderId="2" xfId="3" applyNumberFormat="1" applyFont="1" applyFill="1" applyBorder="1" applyAlignment="1">
      <alignment horizontal="right" vertical="center"/>
    </xf>
    <xf numFmtId="169" fontId="17" fillId="0" borderId="38" xfId="3" applyNumberFormat="1" applyFont="1" applyFill="1" applyBorder="1" applyAlignment="1">
      <alignment horizontal="right" vertical="center"/>
    </xf>
    <xf numFmtId="169" fontId="20" fillId="8" borderId="0" xfId="2" applyNumberFormat="1" applyFont="1" applyFill="1" applyBorder="1" applyAlignment="1">
      <alignment horizontal="right" vertical="center"/>
    </xf>
    <xf numFmtId="169" fontId="20" fillId="8" borderId="35" xfId="2" applyNumberFormat="1" applyFont="1" applyFill="1" applyBorder="1" applyAlignment="1">
      <alignment horizontal="right" vertical="center"/>
    </xf>
    <xf numFmtId="166" fontId="15" fillId="8" borderId="3" xfId="1" applyNumberFormat="1" applyFont="1" applyFill="1" applyBorder="1" applyAlignment="1">
      <alignment horizontal="left" vertical="center"/>
    </xf>
    <xf numFmtId="166" fontId="14" fillId="8" borderId="0" xfId="1" applyNumberFormat="1" applyFont="1" applyFill="1" applyBorder="1" applyAlignment="1">
      <alignment horizontal="left" vertical="center"/>
    </xf>
    <xf numFmtId="169" fontId="14" fillId="5" borderId="0" xfId="1" applyNumberFormat="1" applyFont="1" applyFill="1" applyBorder="1" applyAlignment="1">
      <alignment horizontal="center" vertical="center"/>
    </xf>
    <xf numFmtId="169" fontId="14" fillId="5" borderId="0" xfId="1" applyNumberFormat="1" applyFont="1" applyFill="1" applyBorder="1" applyAlignment="1">
      <alignment horizontal="center" vertical="center" wrapText="1"/>
    </xf>
    <xf numFmtId="169" fontId="14" fillId="8" borderId="0" xfId="1" applyNumberFormat="1" applyFont="1" applyFill="1" applyBorder="1" applyAlignment="1">
      <alignment horizontal="center" vertical="center"/>
    </xf>
    <xf numFmtId="169" fontId="14" fillId="8" borderId="0" xfId="1" quotePrefix="1" applyNumberFormat="1" applyFont="1" applyFill="1" applyBorder="1" applyAlignment="1">
      <alignment horizontal="center" vertical="center"/>
    </xf>
    <xf numFmtId="169" fontId="14" fillId="5" borderId="0" xfId="1" quotePrefix="1" applyNumberFormat="1" applyFont="1" applyFill="1" applyBorder="1" applyAlignment="1">
      <alignment horizontal="center" vertical="center" wrapText="1"/>
    </xf>
    <xf numFmtId="169" fontId="11" fillId="5" borderId="2" xfId="2" applyNumberFormat="1" applyFont="1" applyFill="1" applyBorder="1" applyAlignment="1">
      <alignment horizontal="right" vertical="center"/>
    </xf>
    <xf numFmtId="166" fontId="14" fillId="8" borderId="0" xfId="1" applyNumberFormat="1" applyFont="1" applyFill="1" applyBorder="1" applyAlignment="1">
      <alignment vertical="center" wrapText="1"/>
    </xf>
    <xf numFmtId="166" fontId="12" fillId="0" borderId="41" xfId="1" applyNumberFormat="1" applyFont="1" applyBorder="1" applyAlignment="1">
      <alignment horizontal="left" vertical="center" wrapText="1"/>
    </xf>
    <xf numFmtId="169" fontId="12" fillId="5" borderId="41" xfId="2" applyNumberFormat="1" applyFont="1" applyFill="1" applyBorder="1" applyAlignment="1">
      <alignment horizontal="right" vertical="center"/>
    </xf>
    <xf numFmtId="169" fontId="12" fillId="0" borderId="41" xfId="3" applyNumberFormat="1" applyFont="1" applyFill="1" applyBorder="1" applyAlignment="1">
      <alignment horizontal="right" vertical="center"/>
    </xf>
    <xf numFmtId="169" fontId="12" fillId="0" borderId="42" xfId="3" applyNumberFormat="1" applyFont="1" applyFill="1" applyBorder="1" applyAlignment="1">
      <alignment horizontal="right" vertical="center"/>
    </xf>
    <xf numFmtId="166" fontId="12" fillId="0" borderId="45" xfId="1" applyNumberFormat="1" applyFont="1" applyBorder="1" applyAlignment="1">
      <alignment horizontal="left" vertical="center" wrapText="1"/>
    </xf>
    <xf numFmtId="169" fontId="12" fillId="0" borderId="45" xfId="3" applyNumberFormat="1" applyFont="1" applyBorder="1" applyAlignment="1">
      <alignment horizontal="right" vertical="center"/>
    </xf>
    <xf numFmtId="169" fontId="12" fillId="5" borderId="45" xfId="2" applyNumberFormat="1" applyFont="1" applyFill="1" applyBorder="1" applyAlignment="1">
      <alignment horizontal="right" vertical="center"/>
    </xf>
    <xf numFmtId="169" fontId="12" fillId="0" borderId="45" xfId="3" applyNumberFormat="1" applyFont="1" applyFill="1" applyBorder="1" applyAlignment="1">
      <alignment horizontal="right" vertical="center"/>
    </xf>
    <xf numFmtId="169" fontId="12" fillId="0" borderId="44" xfId="3" applyNumberFormat="1" applyFont="1" applyFill="1" applyBorder="1" applyAlignment="1">
      <alignment horizontal="right" vertical="center"/>
    </xf>
    <xf numFmtId="166" fontId="11" fillId="0" borderId="45" xfId="1" applyNumberFormat="1" applyFont="1" applyBorder="1" applyAlignment="1">
      <alignment horizontal="left" vertical="center" wrapText="1"/>
    </xf>
    <xf numFmtId="166" fontId="11" fillId="0" borderId="45" xfId="1" applyNumberFormat="1" applyFont="1" applyBorder="1" applyAlignment="1">
      <alignment vertical="center" wrapText="1"/>
    </xf>
    <xf numFmtId="169" fontId="11" fillId="0" borderId="45" xfId="3" applyNumberFormat="1" applyFont="1" applyBorder="1" applyAlignment="1">
      <alignment horizontal="right" vertical="center"/>
    </xf>
    <xf numFmtId="169" fontId="11" fillId="5" borderId="45" xfId="2" applyNumberFormat="1" applyFont="1" applyFill="1" applyBorder="1" applyAlignment="1">
      <alignment horizontal="right" vertical="center"/>
    </xf>
    <xf numFmtId="169" fontId="11" fillId="0" borderId="45" xfId="3" applyNumberFormat="1" applyFont="1" applyFill="1" applyBorder="1" applyAlignment="1">
      <alignment horizontal="right" vertical="center"/>
    </xf>
    <xf numFmtId="169" fontId="11" fillId="0" borderId="44" xfId="3" applyNumberFormat="1" applyFont="1" applyFill="1" applyBorder="1" applyAlignment="1">
      <alignment horizontal="right" vertical="center"/>
    </xf>
    <xf numFmtId="166" fontId="11" fillId="0" borderId="36" xfId="1" applyNumberFormat="1" applyFont="1" applyBorder="1" applyAlignment="1">
      <alignment horizontal="left" vertical="center" wrapText="1"/>
    </xf>
    <xf numFmtId="166" fontId="11" fillId="0" borderId="36" xfId="1" applyNumberFormat="1" applyFont="1" applyBorder="1" applyAlignment="1">
      <alignment vertical="center" wrapText="1"/>
    </xf>
    <xf numFmtId="169" fontId="11" fillId="0" borderId="36" xfId="3" applyNumberFormat="1" applyFont="1" applyBorder="1" applyAlignment="1">
      <alignment horizontal="right" vertical="center"/>
    </xf>
    <xf numFmtId="169" fontId="11" fillId="5" borderId="36" xfId="2" applyNumberFormat="1" applyFont="1" applyFill="1" applyBorder="1" applyAlignment="1">
      <alignment horizontal="right" vertical="center"/>
    </xf>
    <xf numFmtId="169" fontId="11" fillId="0" borderId="36" xfId="3" applyNumberFormat="1" applyFont="1" applyFill="1" applyBorder="1" applyAlignment="1">
      <alignment horizontal="right" vertical="center"/>
    </xf>
    <xf numFmtId="169" fontId="11" fillId="0" borderId="37" xfId="3" applyNumberFormat="1" applyFont="1" applyFill="1" applyBorder="1" applyAlignment="1">
      <alignment horizontal="right" vertical="center"/>
    </xf>
    <xf numFmtId="166" fontId="21" fillId="8" borderId="3" xfId="1" applyNumberFormat="1" applyFont="1" applyFill="1" applyBorder="1" applyAlignment="1">
      <alignment horizontal="left" vertical="center"/>
    </xf>
    <xf numFmtId="166" fontId="20" fillId="8" borderId="0" xfId="1" applyNumberFormat="1" applyFont="1" applyFill="1" applyBorder="1" applyAlignment="1">
      <alignment horizontal="left" vertical="center"/>
    </xf>
    <xf numFmtId="166" fontId="20" fillId="8" borderId="0" xfId="1" applyNumberFormat="1" applyFont="1" applyFill="1" applyBorder="1" applyAlignment="1">
      <alignment vertical="center"/>
    </xf>
    <xf numFmtId="169" fontId="20" fillId="5" borderId="0" xfId="1" applyNumberFormat="1" applyFont="1" applyFill="1" applyBorder="1" applyAlignment="1">
      <alignment horizontal="center" vertical="center"/>
    </xf>
    <xf numFmtId="169" fontId="20" fillId="5" borderId="0" xfId="1" applyNumberFormat="1" applyFont="1" applyFill="1" applyBorder="1" applyAlignment="1">
      <alignment horizontal="center" vertical="center" wrapText="1"/>
    </xf>
    <xf numFmtId="169" fontId="20" fillId="8" borderId="0" xfId="1" applyNumberFormat="1" applyFont="1" applyFill="1" applyBorder="1" applyAlignment="1">
      <alignment horizontal="center" vertical="center"/>
    </xf>
    <xf numFmtId="169" fontId="20" fillId="8" borderId="0" xfId="1" quotePrefix="1" applyNumberFormat="1" applyFont="1" applyFill="1" applyBorder="1" applyAlignment="1">
      <alignment horizontal="center" vertical="center"/>
    </xf>
    <xf numFmtId="169" fontId="20" fillId="5" borderId="0" xfId="1" quotePrefix="1" applyNumberFormat="1" applyFont="1" applyFill="1" applyBorder="1" applyAlignment="1">
      <alignment horizontal="center" vertical="center" wrapText="1"/>
    </xf>
    <xf numFmtId="169" fontId="18" fillId="0" borderId="2" xfId="3" applyNumberFormat="1" applyFont="1" applyFill="1" applyBorder="1" applyAlignment="1">
      <alignment vertical="center"/>
    </xf>
    <xf numFmtId="169" fontId="18" fillId="0" borderId="2" xfId="3" applyNumberFormat="1" applyFont="1" applyBorder="1" applyAlignment="1">
      <alignment vertical="center"/>
    </xf>
    <xf numFmtId="169" fontId="18" fillId="0" borderId="38" xfId="3" applyNumberFormat="1" applyFont="1" applyBorder="1" applyAlignment="1">
      <alignment vertical="center"/>
    </xf>
    <xf numFmtId="169" fontId="18" fillId="0" borderId="4" xfId="3" applyNumberFormat="1" applyFont="1" applyFill="1" applyBorder="1" applyAlignment="1">
      <alignment vertical="center"/>
    </xf>
    <xf numFmtId="169" fontId="18" fillId="0" borderId="4" xfId="3" applyNumberFormat="1" applyFont="1" applyBorder="1" applyAlignment="1">
      <alignment vertical="center"/>
    </xf>
    <xf numFmtId="169" fontId="18" fillId="0" borderId="39" xfId="3" applyNumberFormat="1" applyFont="1" applyBorder="1" applyAlignment="1">
      <alignment vertical="center"/>
    </xf>
    <xf numFmtId="169" fontId="18" fillId="0" borderId="0" xfId="3" applyNumberFormat="1" applyFont="1" applyFill="1" applyBorder="1" applyAlignment="1">
      <alignment vertical="center"/>
    </xf>
    <xf numFmtId="169" fontId="18" fillId="0" borderId="0" xfId="3" applyNumberFormat="1" applyFont="1" applyBorder="1" applyAlignment="1">
      <alignment vertical="center"/>
    </xf>
    <xf numFmtId="169" fontId="18" fillId="0" borderId="35" xfId="3" applyNumberFormat="1" applyFont="1" applyFill="1" applyBorder="1" applyAlignment="1">
      <alignment vertical="center"/>
    </xf>
    <xf numFmtId="169" fontId="18" fillId="0" borderId="41" xfId="3" applyNumberFormat="1" applyFont="1" applyFill="1" applyBorder="1" applyAlignment="1">
      <alignment vertical="center"/>
    </xf>
    <xf numFmtId="169" fontId="18" fillId="0" borderId="41" xfId="3" applyNumberFormat="1" applyFont="1" applyBorder="1" applyAlignment="1">
      <alignment vertical="center"/>
    </xf>
    <xf numFmtId="169" fontId="18" fillId="0" borderId="42" xfId="3" applyNumberFormat="1" applyFont="1" applyFill="1" applyBorder="1" applyAlignment="1">
      <alignment vertical="center"/>
    </xf>
    <xf numFmtId="166" fontId="18" fillId="0" borderId="46" xfId="1" applyNumberFormat="1" applyFont="1" applyBorder="1" applyAlignment="1">
      <alignment horizontal="left" vertical="center"/>
    </xf>
    <xf numFmtId="169" fontId="18" fillId="0" borderId="46" xfId="3" applyNumberFormat="1" applyFont="1" applyBorder="1" applyAlignment="1">
      <alignment horizontal="right" vertical="center"/>
    </xf>
    <xf numFmtId="169" fontId="18" fillId="5" borderId="41" xfId="2" applyNumberFormat="1" applyFont="1" applyFill="1" applyBorder="1" applyAlignment="1">
      <alignment horizontal="right" vertical="center"/>
    </xf>
    <xf numFmtId="166" fontId="18" fillId="0" borderId="36" xfId="1" applyNumberFormat="1" applyFont="1" applyBorder="1" applyAlignment="1">
      <alignment horizontal="left" vertical="center"/>
    </xf>
    <xf numFmtId="169" fontId="18" fillId="0" borderId="36" xfId="3" applyNumberFormat="1" applyFont="1" applyBorder="1" applyAlignment="1">
      <alignment horizontal="right" vertical="center"/>
    </xf>
    <xf numFmtId="169" fontId="18" fillId="5" borderId="36" xfId="2" applyNumberFormat="1" applyFont="1" applyFill="1" applyBorder="1" applyAlignment="1">
      <alignment horizontal="right" vertical="center"/>
    </xf>
    <xf numFmtId="169" fontId="18" fillId="0" borderId="46" xfId="3" applyNumberFormat="1" applyFont="1" applyFill="1" applyBorder="1" applyAlignment="1">
      <alignment horizontal="right" vertical="center"/>
    </xf>
    <xf numFmtId="169" fontId="18" fillId="0" borderId="47" xfId="3" applyNumberFormat="1" applyFont="1" applyFill="1" applyBorder="1" applyAlignment="1">
      <alignment horizontal="right" vertical="center"/>
    </xf>
    <xf numFmtId="169" fontId="18" fillId="0" borderId="36" xfId="3" applyNumberFormat="1" applyFont="1" applyFill="1" applyBorder="1" applyAlignment="1">
      <alignment horizontal="right" vertical="center"/>
    </xf>
    <xf numFmtId="169" fontId="18" fillId="0" borderId="37" xfId="3" applyNumberFormat="1" applyFont="1" applyFill="1" applyBorder="1" applyAlignment="1">
      <alignment horizontal="right" vertical="center"/>
    </xf>
    <xf numFmtId="166" fontId="18" fillId="0" borderId="6" xfId="1" applyNumberFormat="1" applyFont="1" applyBorder="1" applyAlignment="1">
      <alignment vertical="center" wrapText="1"/>
    </xf>
    <xf numFmtId="166" fontId="18" fillId="0" borderId="2" xfId="1" applyNumberFormat="1" applyFont="1" applyBorder="1" applyAlignment="1">
      <alignment vertical="center"/>
    </xf>
    <xf numFmtId="169" fontId="19" fillId="0" borderId="2" xfId="1" applyNumberFormat="1" applyFont="1" applyBorder="1" applyAlignment="1">
      <alignment vertical="center"/>
    </xf>
    <xf numFmtId="166" fontId="18" fillId="0" borderId="5" xfId="1" applyNumberFormat="1" applyFont="1" applyBorder="1" applyAlignment="1">
      <alignment vertical="center" wrapText="1"/>
    </xf>
    <xf numFmtId="166" fontId="18" fillId="0" borderId="4" xfId="1" applyNumberFormat="1" applyFont="1" applyBorder="1" applyAlignment="1">
      <alignment vertical="center"/>
    </xf>
    <xf numFmtId="169" fontId="19" fillId="0" borderId="4" xfId="1" applyNumberFormat="1" applyFont="1" applyBorder="1" applyAlignment="1">
      <alignment vertical="center"/>
    </xf>
    <xf numFmtId="166" fontId="18" fillId="0" borderId="0" xfId="1" applyNumberFormat="1" applyFont="1" applyBorder="1" applyAlignment="1">
      <alignment vertical="center"/>
    </xf>
    <xf numFmtId="169" fontId="18" fillId="0" borderId="35" xfId="3" applyNumberFormat="1" applyFont="1" applyBorder="1" applyAlignment="1">
      <alignment vertical="center"/>
    </xf>
    <xf numFmtId="166" fontId="18" fillId="0" borderId="3" xfId="1" applyNumberFormat="1" applyFont="1" applyBorder="1" applyAlignment="1">
      <alignment vertical="center" wrapText="1"/>
    </xf>
    <xf numFmtId="166" fontId="18" fillId="0" borderId="7" xfId="1" applyNumberFormat="1" applyFont="1" applyBorder="1" applyAlignment="1">
      <alignment vertical="center" wrapText="1"/>
    </xf>
    <xf numFmtId="166" fontId="18" fillId="0" borderId="41" xfId="1" applyNumberFormat="1" applyFont="1" applyBorder="1" applyAlignment="1">
      <alignment vertical="center"/>
    </xf>
    <xf numFmtId="169" fontId="18" fillId="0" borderId="42" xfId="3" applyNumberFormat="1" applyFont="1" applyBorder="1" applyAlignment="1">
      <alignment vertical="center"/>
    </xf>
    <xf numFmtId="166" fontId="18" fillId="0" borderId="0" xfId="0" applyNumberFormat="1" applyFont="1" applyBorder="1" applyAlignment="1">
      <alignment vertical="center"/>
    </xf>
    <xf numFmtId="169" fontId="19" fillId="0" borderId="9" xfId="1" applyNumberFormat="1" applyFont="1" applyBorder="1" applyAlignment="1">
      <alignment vertical="center"/>
    </xf>
    <xf numFmtId="0" fontId="0" fillId="2" borderId="0" xfId="0" applyFill="1" applyAlignment="1">
      <alignment vertical="top"/>
    </xf>
    <xf numFmtId="0" fontId="0" fillId="0" borderId="0" xfId="0" applyAlignment="1">
      <alignment vertical="center"/>
    </xf>
    <xf numFmtId="172" fontId="25" fillId="10" borderId="50" xfId="4" applyFont="1" applyFill="1" applyBorder="1" applyAlignment="1">
      <alignment horizontal="center" vertical="center" wrapText="1"/>
    </xf>
    <xf numFmtId="172" fontId="25" fillId="10" borderId="0" xfId="4" applyFont="1" applyFill="1" applyBorder="1" applyAlignment="1">
      <alignment horizontal="center" vertical="center" wrapText="1"/>
    </xf>
    <xf numFmtId="172" fontId="25" fillId="10" borderId="35" xfId="4" applyFont="1" applyFill="1" applyBorder="1" applyAlignment="1">
      <alignment horizontal="center" vertical="center" wrapText="1"/>
    </xf>
    <xf numFmtId="0" fontId="26" fillId="2" borderId="0" xfId="0" applyFont="1" applyFill="1" applyBorder="1" applyAlignment="1">
      <alignment horizontal="left" vertical="center" wrapText="1"/>
    </xf>
    <xf numFmtId="164" fontId="26" fillId="2" borderId="0" xfId="0" applyNumberFormat="1" applyFont="1" applyFill="1" applyBorder="1" applyAlignment="1">
      <alignment horizontal="center" vertical="center" wrapText="1"/>
    </xf>
    <xf numFmtId="164" fontId="25" fillId="11" borderId="0" xfId="0" applyNumberFormat="1" applyFont="1" applyFill="1" applyBorder="1" applyAlignment="1">
      <alignment horizontal="center" vertical="center" wrapText="1"/>
    </xf>
    <xf numFmtId="164" fontId="25" fillId="11" borderId="50" xfId="0" applyNumberFormat="1" applyFont="1" applyFill="1" applyBorder="1" applyAlignment="1">
      <alignment horizontal="center" vertical="center" wrapText="1"/>
    </xf>
    <xf numFmtId="164" fontId="26" fillId="2" borderId="35" xfId="0" applyNumberFormat="1" applyFont="1" applyFill="1" applyBorder="1" applyAlignment="1">
      <alignment horizontal="center" vertical="center" wrapText="1"/>
    </xf>
    <xf numFmtId="0" fontId="27" fillId="2" borderId="1" xfId="0" applyFont="1" applyFill="1" applyBorder="1" applyAlignment="1">
      <alignment horizontal="left" vertical="center" wrapText="1"/>
    </xf>
    <xf numFmtId="164" fontId="27" fillId="2" borderId="1" xfId="0" applyNumberFormat="1" applyFont="1" applyFill="1" applyBorder="1" applyAlignment="1">
      <alignment horizontal="center" vertical="center" wrapText="1"/>
    </xf>
    <xf numFmtId="164" fontId="25" fillId="11" borderId="1" xfId="0" applyNumberFormat="1" applyFont="1" applyFill="1" applyBorder="1" applyAlignment="1">
      <alignment horizontal="center" vertical="center" wrapText="1"/>
    </xf>
    <xf numFmtId="164" fontId="25" fillId="11" borderId="51" xfId="0" applyNumberFormat="1" applyFont="1" applyFill="1" applyBorder="1" applyAlignment="1">
      <alignment horizontal="center" vertical="center" wrapText="1"/>
    </xf>
    <xf numFmtId="164" fontId="27" fillId="2" borderId="40" xfId="0" applyNumberFormat="1" applyFont="1" applyFill="1" applyBorder="1" applyAlignment="1">
      <alignment horizontal="center" vertical="center" wrapText="1"/>
    </xf>
    <xf numFmtId="0" fontId="0" fillId="0" borderId="0" xfId="0" applyAlignment="1">
      <alignment horizontal="left" vertical="center"/>
    </xf>
    <xf numFmtId="0" fontId="29" fillId="0" borderId="0" xfId="0" applyFont="1" applyAlignment="1">
      <alignment vertical="center"/>
    </xf>
    <xf numFmtId="0" fontId="26" fillId="2" borderId="1" xfId="0" applyFont="1" applyFill="1" applyBorder="1" applyAlignment="1">
      <alignment horizontal="left" vertical="center" wrapText="1"/>
    </xf>
    <xf numFmtId="164" fontId="26" fillId="2"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164" fontId="26" fillId="2" borderId="40" xfId="0" applyNumberFormat="1" applyFont="1" applyFill="1" applyBorder="1" applyAlignment="1">
      <alignment horizontal="center" vertical="center" wrapText="1"/>
    </xf>
    <xf numFmtId="0" fontId="27" fillId="2" borderId="1" xfId="0" applyFont="1" applyFill="1" applyBorder="1" applyAlignment="1">
      <alignment vertical="center" wrapText="1"/>
    </xf>
    <xf numFmtId="164" fontId="27" fillId="0" borderId="1" xfId="0" applyNumberFormat="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0" fontId="27" fillId="2" borderId="4" xfId="0" applyFont="1" applyFill="1" applyBorder="1" applyAlignment="1">
      <alignment horizontal="left" vertical="center" wrapText="1"/>
    </xf>
    <xf numFmtId="164" fontId="27" fillId="2" borderId="4" xfId="0" applyNumberFormat="1" applyFont="1" applyFill="1" applyBorder="1" applyAlignment="1">
      <alignment horizontal="center" vertical="center" wrapText="1"/>
    </xf>
    <xf numFmtId="164" fontId="25" fillId="11" borderId="4" xfId="0" applyNumberFormat="1" applyFont="1" applyFill="1" applyBorder="1" applyAlignment="1">
      <alignment horizontal="center" vertical="center" wrapText="1"/>
    </xf>
    <xf numFmtId="164" fontId="25" fillId="11" borderId="52" xfId="0" applyNumberFormat="1" applyFont="1" applyFill="1" applyBorder="1" applyAlignment="1">
      <alignment horizontal="center" vertical="center" wrapText="1"/>
    </xf>
    <xf numFmtId="164" fontId="27" fillId="0" borderId="4" xfId="0" applyNumberFormat="1" applyFont="1" applyFill="1" applyBorder="1" applyAlignment="1">
      <alignment horizontal="center" vertical="center" wrapText="1"/>
    </xf>
    <xf numFmtId="164" fontId="27" fillId="2" borderId="39" xfId="0" applyNumberFormat="1" applyFont="1" applyFill="1" applyBorder="1" applyAlignment="1">
      <alignment horizontal="center" vertical="center" wrapText="1"/>
    </xf>
    <xf numFmtId="0" fontId="26" fillId="2" borderId="4" xfId="0" applyFont="1" applyFill="1" applyBorder="1" applyAlignment="1">
      <alignment horizontal="left" vertical="center" wrapText="1"/>
    </xf>
    <xf numFmtId="164" fontId="26" fillId="2" borderId="4" xfId="0" applyNumberFormat="1" applyFont="1" applyFill="1" applyBorder="1" applyAlignment="1">
      <alignment horizontal="center" vertical="center" wrapText="1"/>
    </xf>
    <xf numFmtId="164" fontId="26" fillId="0" borderId="4" xfId="0" applyNumberFormat="1" applyFont="1" applyFill="1" applyBorder="1" applyAlignment="1">
      <alignment horizontal="center" vertical="center" wrapText="1"/>
    </xf>
    <xf numFmtId="164" fontId="26" fillId="2" borderId="39" xfId="0" applyNumberFormat="1" applyFont="1" applyFill="1" applyBorder="1" applyAlignment="1">
      <alignment horizontal="center" vertical="center" wrapText="1"/>
    </xf>
    <xf numFmtId="0" fontId="26" fillId="2" borderId="0" xfId="0" applyFont="1" applyFill="1" applyBorder="1" applyAlignment="1">
      <alignment horizontal="left" vertical="center" wrapText="1"/>
    </xf>
    <xf numFmtId="0" fontId="29" fillId="0" borderId="0" xfId="0" applyFont="1" applyAlignment="1">
      <alignment horizontal="left" vertical="center"/>
    </xf>
    <xf numFmtId="0" fontId="26" fillId="2" borderId="1" xfId="0" applyFont="1" applyFill="1" applyBorder="1" applyAlignment="1">
      <alignment vertical="center" wrapText="1"/>
    </xf>
    <xf numFmtId="0" fontId="27" fillId="2" borderId="2" xfId="0" applyFont="1" applyFill="1" applyBorder="1" applyAlignment="1">
      <alignment horizontal="left" vertical="center" wrapText="1"/>
    </xf>
    <xf numFmtId="0" fontId="26" fillId="2" borderId="1" xfId="0" applyFont="1" applyFill="1" applyBorder="1" applyAlignment="1">
      <alignment horizontal="left" vertical="center" wrapText="1"/>
    </xf>
    <xf numFmtId="164" fontId="27" fillId="0" borderId="54" xfId="0" applyNumberFormat="1" applyFont="1" applyFill="1" applyBorder="1" applyAlignment="1">
      <alignment horizontal="center" vertical="center" wrapText="1"/>
    </xf>
    <xf numFmtId="164" fontId="26" fillId="2" borderId="2" xfId="0" applyNumberFormat="1" applyFont="1" applyFill="1" applyBorder="1" applyAlignment="1">
      <alignment horizontal="center" vertical="center" wrapText="1"/>
    </xf>
    <xf numFmtId="164" fontId="25" fillId="11" borderId="2" xfId="0" applyNumberFormat="1" applyFont="1" applyFill="1" applyBorder="1" applyAlignment="1">
      <alignment horizontal="center" vertical="center" wrapText="1"/>
    </xf>
    <xf numFmtId="164" fontId="26" fillId="0" borderId="2" xfId="0" applyNumberFormat="1" applyFont="1" applyFill="1" applyBorder="1" applyAlignment="1">
      <alignment horizontal="center" vertical="center" wrapText="1"/>
    </xf>
    <xf numFmtId="164" fontId="25" fillId="11" borderId="55" xfId="0" applyNumberFormat="1" applyFont="1" applyFill="1" applyBorder="1" applyAlignment="1">
      <alignment horizontal="center" vertical="center" wrapText="1"/>
    </xf>
    <xf numFmtId="164" fontId="26" fillId="2" borderId="38" xfId="0" applyNumberFormat="1" applyFont="1" applyFill="1" applyBorder="1" applyAlignment="1">
      <alignment horizontal="center" vertical="center" wrapText="1"/>
    </xf>
    <xf numFmtId="0" fontId="30" fillId="0" borderId="1" xfId="0" applyFont="1" applyBorder="1" applyAlignment="1">
      <alignment vertical="center"/>
    </xf>
    <xf numFmtId="0" fontId="27" fillId="2" borderId="49" xfId="0" applyFont="1" applyFill="1" applyBorder="1" applyAlignment="1">
      <alignment horizontal="left" vertical="center" wrapText="1"/>
    </xf>
    <xf numFmtId="0" fontId="25" fillId="5" borderId="36" xfId="0" applyFont="1" applyFill="1" applyBorder="1" applyAlignment="1">
      <alignment horizontal="left" vertical="center" wrapText="1"/>
    </xf>
    <xf numFmtId="0" fontId="28" fillId="13" borderId="46" xfId="0" applyFont="1" applyFill="1" applyBorder="1" applyAlignment="1">
      <alignment horizontal="left" vertical="center" wrapText="1"/>
    </xf>
    <xf numFmtId="165" fontId="25" fillId="13" borderId="46" xfId="0" applyNumberFormat="1" applyFont="1" applyFill="1" applyBorder="1" applyAlignment="1">
      <alignment horizontal="center" vertical="center" wrapText="1"/>
    </xf>
    <xf numFmtId="164" fontId="26" fillId="2" borderId="59" xfId="0" applyNumberFormat="1" applyFont="1" applyFill="1" applyBorder="1" applyAlignment="1">
      <alignment horizontal="center" vertical="center" wrapText="1"/>
    </xf>
    <xf numFmtId="164" fontId="26" fillId="2" borderId="60" xfId="0" applyNumberFormat="1" applyFont="1" applyFill="1" applyBorder="1" applyAlignment="1">
      <alignment horizontal="center" vertical="center" wrapText="1"/>
    </xf>
    <xf numFmtId="164" fontId="27" fillId="2" borderId="59" xfId="0" applyNumberFormat="1" applyFont="1" applyFill="1" applyBorder="1" applyAlignment="1">
      <alignment horizontal="center" vertical="center" wrapText="1"/>
    </xf>
    <xf numFmtId="164" fontId="27" fillId="2" borderId="60" xfId="0" applyNumberFormat="1" applyFont="1" applyFill="1" applyBorder="1" applyAlignment="1">
      <alignment horizontal="center" vertical="center" wrapText="1"/>
    </xf>
    <xf numFmtId="164" fontId="26" fillId="2" borderId="61" xfId="0" applyNumberFormat="1" applyFont="1" applyFill="1" applyBorder="1" applyAlignment="1">
      <alignment horizontal="center" vertical="center" wrapText="1"/>
    </xf>
    <xf numFmtId="164" fontId="26" fillId="2" borderId="62" xfId="0" applyNumberFormat="1" applyFont="1" applyFill="1" applyBorder="1" applyAlignment="1">
      <alignment horizontal="center" vertical="center" wrapText="1"/>
    </xf>
    <xf numFmtId="164" fontId="27" fillId="2" borderId="63" xfId="0" applyNumberFormat="1" applyFont="1" applyFill="1" applyBorder="1" applyAlignment="1">
      <alignment horizontal="center" vertical="center" wrapText="1"/>
    </xf>
    <xf numFmtId="164" fontId="27" fillId="2" borderId="64" xfId="0" applyNumberFormat="1" applyFont="1" applyFill="1" applyBorder="1" applyAlignment="1">
      <alignment horizontal="center" vertical="center" wrapText="1"/>
    </xf>
    <xf numFmtId="164" fontId="26" fillId="2" borderId="63" xfId="0" applyNumberFormat="1" applyFont="1" applyFill="1" applyBorder="1" applyAlignment="1">
      <alignment horizontal="center" vertical="center" wrapText="1"/>
    </xf>
    <xf numFmtId="164" fontId="26" fillId="2" borderId="64" xfId="0" applyNumberFormat="1" applyFont="1" applyFill="1" applyBorder="1" applyAlignment="1">
      <alignment horizontal="center" vertical="center" wrapText="1"/>
    </xf>
    <xf numFmtId="165" fontId="25" fillId="13" borderId="65" xfId="0" applyNumberFormat="1" applyFont="1" applyFill="1" applyBorder="1" applyAlignment="1">
      <alignment horizontal="center" vertical="center" wrapText="1"/>
    </xf>
    <xf numFmtId="165" fontId="25" fillId="13" borderId="66" xfId="0" applyNumberFormat="1" applyFont="1" applyFill="1" applyBorder="1" applyAlignment="1">
      <alignment horizontal="center" vertical="center" wrapText="1"/>
    </xf>
    <xf numFmtId="164" fontId="26" fillId="2" borderId="68" xfId="0" applyNumberFormat="1" applyFont="1" applyFill="1" applyBorder="1" applyAlignment="1">
      <alignment horizontal="center" vertical="center" wrapText="1"/>
    </xf>
    <xf numFmtId="0" fontId="26" fillId="2" borderId="5"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1" xfId="0" applyFont="1" applyFill="1" applyBorder="1" applyAlignment="1">
      <alignment horizontal="left" vertical="center" wrapText="1"/>
    </xf>
    <xf numFmtId="164" fontId="27" fillId="2" borderId="2" xfId="0" applyNumberFormat="1" applyFont="1" applyFill="1" applyBorder="1" applyAlignment="1">
      <alignment horizontal="left" vertical="center" wrapText="1"/>
    </xf>
    <xf numFmtId="164" fontId="27" fillId="2" borderId="68" xfId="0" applyNumberFormat="1" applyFont="1" applyFill="1" applyBorder="1" applyAlignment="1">
      <alignment horizontal="center" vertical="center" wrapText="1"/>
    </xf>
    <xf numFmtId="164" fontId="27" fillId="2" borderId="2" xfId="0" applyNumberFormat="1" applyFont="1" applyFill="1" applyBorder="1" applyAlignment="1">
      <alignment horizontal="center" vertical="center" wrapText="1"/>
    </xf>
    <xf numFmtId="164" fontId="27" fillId="0" borderId="2" xfId="0" applyNumberFormat="1" applyFont="1" applyFill="1" applyBorder="1" applyAlignment="1">
      <alignment horizontal="center" vertical="center" wrapText="1"/>
    </xf>
    <xf numFmtId="164" fontId="27" fillId="2" borderId="38" xfId="0" applyNumberFormat="1" applyFont="1" applyFill="1" applyBorder="1" applyAlignment="1">
      <alignment horizontal="center" vertical="center" wrapText="1"/>
    </xf>
    <xf numFmtId="0" fontId="28" fillId="13" borderId="45" xfId="0" applyFont="1" applyFill="1" applyBorder="1" applyAlignment="1">
      <alignment horizontal="left" vertical="center" wrapText="1"/>
    </xf>
    <xf numFmtId="165" fontId="25" fillId="13" borderId="70" xfId="0" applyNumberFormat="1" applyFont="1" applyFill="1" applyBorder="1" applyAlignment="1">
      <alignment horizontal="center" vertical="center" wrapText="1"/>
    </xf>
    <xf numFmtId="165" fontId="25" fillId="13" borderId="45" xfId="0" applyNumberFormat="1" applyFont="1" applyFill="1" applyBorder="1" applyAlignment="1">
      <alignment horizontal="center" vertical="center" wrapText="1"/>
    </xf>
    <xf numFmtId="165" fontId="25" fillId="13" borderId="71" xfId="0" applyNumberFormat="1" applyFont="1" applyFill="1" applyBorder="1" applyAlignment="1">
      <alignment horizontal="center" vertical="center" wrapText="1"/>
    </xf>
    <xf numFmtId="165" fontId="25" fillId="13" borderId="44" xfId="0" applyNumberFormat="1" applyFont="1" applyFill="1" applyBorder="1" applyAlignment="1">
      <alignment horizontal="center" vertical="center" wrapText="1"/>
    </xf>
    <xf numFmtId="165" fontId="25" fillId="13" borderId="47" xfId="0" applyNumberFormat="1" applyFont="1" applyFill="1" applyBorder="1" applyAlignment="1">
      <alignment horizontal="center" vertical="center" wrapText="1"/>
    </xf>
    <xf numFmtId="0" fontId="31" fillId="13" borderId="69" xfId="0" applyFont="1" applyFill="1" applyBorder="1" applyAlignment="1">
      <alignment horizontal="left" vertical="center"/>
    </xf>
    <xf numFmtId="0" fontId="25" fillId="12" borderId="3" xfId="0" applyFont="1" applyFill="1" applyBorder="1" applyAlignment="1">
      <alignment horizontal="left" vertical="center" wrapText="1"/>
    </xf>
    <xf numFmtId="0" fontId="25" fillId="12" borderId="0" xfId="0" applyFont="1" applyFill="1" applyBorder="1" applyAlignment="1">
      <alignment horizontal="left" vertical="center" wrapText="1"/>
    </xf>
    <xf numFmtId="0" fontId="25" fillId="12" borderId="72" xfId="0" applyFont="1" applyFill="1" applyBorder="1" applyAlignment="1">
      <alignment horizontal="left" vertical="center" wrapText="1"/>
    </xf>
    <xf numFmtId="0" fontId="25" fillId="12" borderId="50"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5" fillId="12" borderId="72" xfId="0" applyFont="1" applyFill="1" applyBorder="1" applyAlignment="1">
      <alignment horizontal="center" vertical="center" wrapText="1"/>
    </xf>
    <xf numFmtId="0" fontId="31" fillId="13" borderId="53" xfId="0" applyFont="1" applyFill="1" applyBorder="1" applyAlignment="1">
      <alignment horizontal="left" vertical="center"/>
    </xf>
    <xf numFmtId="164" fontId="27" fillId="0" borderId="59" xfId="0" applyNumberFormat="1"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6" fillId="2" borderId="2" xfId="0" applyFont="1" applyFill="1" applyBorder="1" applyAlignment="1">
      <alignment vertical="center" wrapText="1"/>
    </xf>
    <xf numFmtId="0" fontId="26" fillId="2" borderId="2"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2" xfId="0" applyFont="1" applyFill="1" applyBorder="1" applyAlignment="1">
      <alignment vertical="center" wrapText="1"/>
    </xf>
    <xf numFmtId="164" fontId="26" fillId="2" borderId="76" xfId="0" applyNumberFormat="1" applyFont="1" applyFill="1" applyBorder="1" applyAlignment="1">
      <alignment horizontal="center" vertical="center" wrapText="1"/>
    </xf>
    <xf numFmtId="164" fontId="26" fillId="2" borderId="51" xfId="0" applyNumberFormat="1" applyFont="1" applyFill="1" applyBorder="1" applyAlignment="1">
      <alignment horizontal="center" vertical="center" wrapText="1"/>
    </xf>
    <xf numFmtId="164" fontId="27" fillId="2" borderId="51" xfId="0" applyNumberFormat="1" applyFont="1" applyFill="1" applyBorder="1" applyAlignment="1">
      <alignment horizontal="center" vertical="center" wrapText="1"/>
    </xf>
    <xf numFmtId="0" fontId="29" fillId="0" borderId="0" xfId="0" applyFont="1" applyAlignment="1">
      <alignment horizontal="left" vertical="center" indent="2"/>
    </xf>
    <xf numFmtId="0" fontId="30" fillId="2" borderId="3" xfId="0" applyFont="1" applyFill="1" applyBorder="1" applyAlignment="1">
      <alignment vertical="center"/>
    </xf>
    <xf numFmtId="0" fontId="32" fillId="2" borderId="0" xfId="0" applyFont="1" applyFill="1" applyBorder="1" applyAlignment="1">
      <alignment horizontal="left" vertical="center"/>
    </xf>
    <xf numFmtId="0" fontId="32" fillId="2" borderId="0" xfId="0" applyFont="1" applyFill="1" applyBorder="1" applyAlignment="1">
      <alignment vertical="center"/>
    </xf>
    <xf numFmtId="0" fontId="32" fillId="2" borderId="0" xfId="0" applyFont="1" applyFill="1" applyBorder="1" applyAlignment="1">
      <alignment horizontal="center" vertical="center"/>
    </xf>
    <xf numFmtId="164" fontId="32" fillId="0" borderId="0" xfId="0" applyNumberFormat="1" applyFont="1" applyFill="1" applyBorder="1" applyAlignment="1">
      <alignment horizontal="right" vertical="center" wrapText="1"/>
    </xf>
    <xf numFmtId="164" fontId="32" fillId="0" borderId="35" xfId="0" applyNumberFormat="1" applyFont="1" applyFill="1" applyBorder="1" applyAlignment="1">
      <alignment horizontal="right" vertical="center" wrapText="1"/>
    </xf>
    <xf numFmtId="0" fontId="30" fillId="2" borderId="7" xfId="0" applyFont="1" applyFill="1" applyBorder="1" applyAlignment="1">
      <alignment vertical="center"/>
    </xf>
    <xf numFmtId="0" fontId="33" fillId="2" borderId="41" xfId="0" applyFont="1" applyFill="1" applyBorder="1" applyAlignment="1">
      <alignment horizontal="left" vertical="center"/>
    </xf>
    <xf numFmtId="0" fontId="33" fillId="2" borderId="41" xfId="0" applyFont="1" applyFill="1" applyBorder="1" applyAlignment="1">
      <alignment horizontal="center" vertical="center"/>
    </xf>
    <xf numFmtId="0" fontId="33" fillId="2" borderId="41" xfId="0" applyFont="1" applyFill="1" applyBorder="1" applyAlignment="1">
      <alignment vertical="center"/>
    </xf>
    <xf numFmtId="165" fontId="33" fillId="2" borderId="41" xfId="0" applyNumberFormat="1" applyFont="1" applyFill="1" applyBorder="1" applyAlignment="1">
      <alignment horizontal="center" vertical="center" wrapText="1"/>
    </xf>
    <xf numFmtId="165" fontId="33" fillId="2" borderId="42" xfId="0" applyNumberFormat="1" applyFont="1" applyFill="1" applyBorder="1" applyAlignment="1">
      <alignment horizontal="center" vertical="center" wrapText="1"/>
    </xf>
    <xf numFmtId="0" fontId="40" fillId="0" borderId="0" xfId="8" quotePrefix="1" applyFont="1" applyFill="1" applyAlignment="1">
      <alignment horizontal="left" vertical="center"/>
    </xf>
    <xf numFmtId="0" fontId="35" fillId="0" borderId="0" xfId="7" quotePrefix="1" applyFill="1" applyAlignment="1">
      <alignment horizontal="left" vertical="center" wrapText="1"/>
    </xf>
    <xf numFmtId="0" fontId="0" fillId="0" borderId="0" xfId="0" applyNumberFormat="1" applyAlignment="1">
      <alignment horizontal="center" vertical="center" wrapText="1"/>
    </xf>
    <xf numFmtId="0" fontId="43" fillId="0" borderId="0" xfId="0" applyFont="1" applyBorder="1" applyAlignment="1">
      <alignment horizontal="left" vertical="center" wrapText="1"/>
    </xf>
    <xf numFmtId="0" fontId="0" fillId="0" borderId="0" xfId="0" applyAlignment="1">
      <alignment horizontal="left" vertical="center" wrapText="1"/>
    </xf>
    <xf numFmtId="173" fontId="0" fillId="0" borderId="0" xfId="0" applyNumberFormat="1" applyAlignment="1">
      <alignment horizontal="center" vertical="center" wrapText="1"/>
    </xf>
    <xf numFmtId="0" fontId="40" fillId="0" borderId="0" xfId="8" quotePrefix="1" applyFont="1" applyFill="1" applyAlignment="1">
      <alignment horizontal="right" vertical="center"/>
    </xf>
    <xf numFmtId="174" fontId="0" fillId="0" borderId="0" xfId="5" applyNumberFormat="1" applyFont="1" applyAlignment="1">
      <alignment horizontal="left" vertical="center" wrapText="1"/>
    </xf>
    <xf numFmtId="0" fontId="44" fillId="0" borderId="0" xfId="8" quotePrefix="1" applyFont="1" applyFill="1" applyAlignment="1">
      <alignment horizontal="left" vertical="center"/>
    </xf>
    <xf numFmtId="0" fontId="1" fillId="0" borderId="0" xfId="0" applyFont="1" applyAlignment="1">
      <alignment horizontal="center" vertical="center" wrapText="1"/>
    </xf>
    <xf numFmtId="173" fontId="46" fillId="17" borderId="85" xfId="0" applyNumberFormat="1" applyFont="1" applyFill="1" applyBorder="1" applyAlignment="1">
      <alignment horizontal="center" vertical="center" wrapText="1"/>
    </xf>
    <xf numFmtId="0" fontId="48" fillId="18" borderId="89" xfId="0" applyNumberFormat="1" applyFont="1" applyFill="1" applyBorder="1" applyAlignment="1">
      <alignment horizontal="left" vertical="center" wrapText="1"/>
    </xf>
    <xf numFmtId="0" fontId="48" fillId="18" borderId="89" xfId="0" applyNumberFormat="1" applyFont="1" applyFill="1" applyBorder="1" applyAlignment="1">
      <alignment horizontal="center" vertical="center" wrapText="1"/>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8" fillId="18" borderId="97" xfId="0" applyNumberFormat="1" applyFont="1" applyFill="1" applyBorder="1" applyAlignment="1">
      <alignment horizontal="left" vertical="center" wrapText="1"/>
    </xf>
    <xf numFmtId="0" fontId="48" fillId="18" borderId="97" xfId="0" applyNumberFormat="1" applyFont="1" applyFill="1" applyBorder="1" applyAlignment="1">
      <alignment horizontal="center" vertical="center" wrapText="1"/>
    </xf>
    <xf numFmtId="0" fontId="48" fillId="0" borderId="103" xfId="0" applyNumberFormat="1" applyFont="1" applyFill="1" applyBorder="1" applyAlignment="1">
      <alignment horizontal="left" vertical="center" wrapText="1"/>
    </xf>
    <xf numFmtId="0" fontId="49" fillId="18" borderId="121" xfId="0" quotePrefix="1" applyFont="1" applyFill="1" applyBorder="1" applyAlignment="1">
      <alignment horizontal="left" vertical="center" wrapText="1"/>
    </xf>
    <xf numFmtId="0" fontId="1" fillId="18" borderId="89" xfId="0" applyNumberFormat="1" applyFont="1" applyFill="1" applyBorder="1" applyAlignment="1">
      <alignment horizontal="left" vertical="center" wrapText="1"/>
    </xf>
    <xf numFmtId="0" fontId="48" fillId="18" borderId="121" xfId="0" applyNumberFormat="1"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49" fillId="18" borderId="125" xfId="0" quotePrefix="1" applyFont="1" applyFill="1" applyBorder="1" applyAlignment="1">
      <alignment horizontal="left" vertical="center" wrapText="1"/>
    </xf>
    <xf numFmtId="0" fontId="48" fillId="18" borderId="8" xfId="0" applyNumberFormat="1" applyFont="1" applyFill="1" applyBorder="1" applyAlignment="1">
      <alignment horizontal="left" vertical="center" wrapText="1"/>
    </xf>
    <xf numFmtId="0" fontId="48" fillId="18" borderId="125" xfId="0" applyNumberFormat="1" applyFont="1" applyFill="1" applyBorder="1" applyAlignment="1">
      <alignment horizontal="center" vertical="center" wrapText="1"/>
    </xf>
    <xf numFmtId="175" fontId="48" fillId="18" borderId="129" xfId="0" applyNumberFormat="1" applyFont="1" applyFill="1" applyBorder="1" applyAlignment="1">
      <alignment horizontal="center" vertical="center" wrapText="1"/>
    </xf>
    <xf numFmtId="175" fontId="48" fillId="0" borderId="44" xfId="0" applyNumberFormat="1" applyFont="1" applyFill="1" applyBorder="1" applyAlignment="1">
      <alignment horizontal="center" vertical="center" wrapText="1"/>
    </xf>
    <xf numFmtId="175" fontId="48" fillId="18" borderId="8" xfId="0" applyNumberFormat="1" applyFont="1" applyFill="1" applyBorder="1" applyAlignment="1">
      <alignment horizontal="center" vertical="center" wrapText="1"/>
    </xf>
    <xf numFmtId="175" fontId="48" fillId="0" borderId="8" xfId="0" applyNumberFormat="1" applyFont="1" applyFill="1" applyBorder="1" applyAlignment="1">
      <alignment horizontal="center" vertical="center" wrapText="1"/>
    </xf>
    <xf numFmtId="175" fontId="48" fillId="0" borderId="125" xfId="0" applyNumberFormat="1" applyFont="1" applyFill="1" applyBorder="1" applyAlignment="1">
      <alignment horizontal="center" vertical="center" wrapText="1"/>
    </xf>
    <xf numFmtId="173" fontId="48" fillId="18" borderId="129" xfId="0" applyNumberFormat="1" applyFont="1" applyFill="1" applyBorder="1" applyAlignment="1">
      <alignment horizontal="center" vertical="center" wrapText="1"/>
    </xf>
    <xf numFmtId="0" fontId="49" fillId="18" borderId="130" xfId="0" applyFont="1" applyFill="1" applyBorder="1" applyAlignment="1">
      <alignment horizontal="left" vertical="center" wrapText="1"/>
    </xf>
    <xf numFmtId="0" fontId="48" fillId="18" borderId="102" xfId="0" applyNumberFormat="1" applyFont="1" applyFill="1" applyBorder="1" applyAlignment="1">
      <alignment horizontal="left" vertical="center" wrapText="1"/>
    </xf>
    <xf numFmtId="0" fontId="48" fillId="18" borderId="130" xfId="0" applyNumberFormat="1" applyFont="1" applyFill="1" applyBorder="1" applyAlignment="1">
      <alignment horizontal="center" vertical="center" wrapText="1"/>
    </xf>
    <xf numFmtId="173" fontId="48" fillId="18" borderId="133" xfId="0" applyNumberFormat="1" applyFont="1" applyFill="1" applyBorder="1" applyAlignment="1">
      <alignment horizontal="center" vertical="center" wrapText="1"/>
    </xf>
    <xf numFmtId="175" fontId="48" fillId="0" borderId="131" xfId="0" applyNumberFormat="1" applyFont="1" applyFill="1" applyBorder="1" applyAlignment="1">
      <alignment horizontal="center" vertical="center" wrapText="1"/>
    </xf>
    <xf numFmtId="175" fontId="48" fillId="18" borderId="102" xfId="0" applyNumberFormat="1" applyFont="1" applyFill="1" applyBorder="1" applyAlignment="1">
      <alignment horizontal="center" vertical="center" wrapText="1"/>
    </xf>
    <xf numFmtId="175" fontId="48" fillId="0" borderId="102" xfId="0" applyNumberFormat="1" applyFont="1" applyFill="1" applyBorder="1" applyAlignment="1">
      <alignment horizontal="center" vertical="center" wrapText="1"/>
    </xf>
    <xf numFmtId="175" fontId="48" fillId="0" borderId="130" xfId="0" applyNumberFormat="1" applyFont="1" applyFill="1" applyBorder="1" applyAlignment="1">
      <alignment horizontal="center" vertical="center" wrapText="1"/>
    </xf>
    <xf numFmtId="0" fontId="49" fillId="0" borderId="121" xfId="0" applyFont="1" applyFill="1" applyBorder="1" applyAlignment="1">
      <alignment horizontal="left" vertical="center" wrapText="1"/>
    </xf>
    <xf numFmtId="0" fontId="48" fillId="0" borderId="89" xfId="0" applyNumberFormat="1" applyFont="1" applyFill="1" applyBorder="1" applyAlignment="1">
      <alignment horizontal="left" vertical="center" wrapText="1"/>
    </xf>
    <xf numFmtId="0" fontId="48" fillId="0" borderId="121" xfId="0" applyNumberFormat="1" applyFont="1" applyFill="1" applyBorder="1" applyAlignment="1">
      <alignment horizontal="center" vertical="center" wrapText="1"/>
    </xf>
    <xf numFmtId="173" fontId="48" fillId="18" borderId="134" xfId="0" applyNumberFormat="1" applyFont="1" applyFill="1" applyBorder="1" applyAlignment="1">
      <alignment horizontal="center" vertical="center" wrapText="1"/>
    </xf>
    <xf numFmtId="0" fontId="48" fillId="0" borderId="34" xfId="0" applyNumberFormat="1" applyFont="1" applyFill="1" applyBorder="1" applyAlignment="1">
      <alignment horizontal="left" vertical="center" wrapText="1"/>
    </xf>
    <xf numFmtId="0" fontId="48" fillId="0" borderId="128" xfId="0" applyNumberFormat="1" applyFont="1" applyFill="1" applyBorder="1" applyAlignment="1">
      <alignment horizontal="center" vertical="center" wrapText="1"/>
    </xf>
    <xf numFmtId="173" fontId="48" fillId="18" borderId="109" xfId="0" applyNumberFormat="1" applyFont="1" applyFill="1" applyBorder="1" applyAlignment="1">
      <alignment horizontal="center" vertical="center" wrapText="1"/>
    </xf>
    <xf numFmtId="0" fontId="49" fillId="0" borderId="120" xfId="0" applyFont="1" applyFill="1" applyBorder="1" applyAlignment="1">
      <alignment horizontal="left" vertical="center" wrapText="1"/>
    </xf>
    <xf numFmtId="0" fontId="48" fillId="0" borderId="120" xfId="0" applyNumberFormat="1" applyFont="1" applyFill="1" applyBorder="1" applyAlignment="1">
      <alignment horizontal="center" vertical="center" wrapText="1"/>
    </xf>
    <xf numFmtId="173" fontId="48" fillId="18" borderId="99" xfId="0" applyNumberFormat="1" applyFont="1" applyFill="1" applyBorder="1" applyAlignment="1">
      <alignment horizontal="center" vertical="center" wrapText="1"/>
    </xf>
    <xf numFmtId="0" fontId="52" fillId="18" borderId="128" xfId="0" applyFont="1" applyFill="1" applyBorder="1" applyAlignment="1">
      <alignment horizontal="left" vertical="center" wrapText="1"/>
    </xf>
    <xf numFmtId="0" fontId="48" fillId="18" borderId="128" xfId="0" applyNumberFormat="1" applyFont="1" applyFill="1" applyBorder="1" applyAlignment="1">
      <alignment horizontal="center" vertical="center" wrapText="1"/>
    </xf>
    <xf numFmtId="175" fontId="48" fillId="18" borderId="109" xfId="0" applyNumberFormat="1"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73" fontId="1" fillId="18" borderId="109" xfId="0" applyNumberFormat="1" applyFont="1" applyFill="1" applyBorder="1" applyAlignment="1">
      <alignment horizontal="center" vertical="center" wrapText="1"/>
    </xf>
    <xf numFmtId="175" fontId="1" fillId="0" borderId="42" xfId="0" applyNumberFormat="1" applyFont="1" applyFill="1" applyBorder="1" applyAlignment="1">
      <alignment horizontal="center" vertical="center" wrapText="1"/>
    </xf>
    <xf numFmtId="175" fontId="1" fillId="18" borderId="34" xfId="0" applyNumberFormat="1" applyFont="1" applyFill="1" applyBorder="1" applyAlignment="1">
      <alignment horizontal="center" vertical="center" wrapText="1"/>
    </xf>
    <xf numFmtId="175" fontId="1" fillId="0" borderId="34" xfId="0" applyNumberFormat="1" applyFont="1" applyFill="1" applyBorder="1" applyAlignment="1">
      <alignment horizontal="center" vertical="center" wrapText="1"/>
    </xf>
    <xf numFmtId="175" fontId="1" fillId="0" borderId="128" xfId="0" applyNumberFormat="1" applyFont="1" applyFill="1" applyBorder="1" applyAlignment="1">
      <alignment horizontal="center" vertical="center" wrapText="1"/>
    </xf>
    <xf numFmtId="175" fontId="1" fillId="18" borderId="109" xfId="0" applyNumberFormat="1" applyFont="1" applyFill="1" applyBorder="1" applyAlignment="1">
      <alignment horizontal="center" vertical="center" wrapText="1"/>
    </xf>
    <xf numFmtId="0" fontId="49" fillId="18" borderId="128" xfId="0" applyFont="1" applyFill="1" applyBorder="1" applyAlignment="1">
      <alignment horizontal="left" vertical="center" wrapText="1"/>
    </xf>
    <xf numFmtId="0" fontId="49" fillId="18" borderId="125" xfId="0" applyFont="1" applyFill="1" applyBorder="1" applyAlignment="1">
      <alignment horizontal="left" vertical="center" wrapText="1"/>
    </xf>
    <xf numFmtId="175" fontId="1" fillId="18" borderId="129" xfId="0" applyNumberFormat="1" applyFont="1" applyFill="1" applyBorder="1" applyAlignment="1">
      <alignment horizontal="center" vertical="center" wrapText="1"/>
    </xf>
    <xf numFmtId="175" fontId="1" fillId="0" borderId="44" xfId="0" applyNumberFormat="1" applyFont="1" applyFill="1" applyBorder="1" applyAlignment="1">
      <alignment horizontal="center" vertical="center" wrapText="1"/>
    </xf>
    <xf numFmtId="175" fontId="1" fillId="18" borderId="8" xfId="0" applyNumberFormat="1" applyFont="1" applyFill="1" applyBorder="1" applyAlignment="1">
      <alignment horizontal="center" vertical="center" wrapText="1"/>
    </xf>
    <xf numFmtId="175" fontId="1" fillId="0" borderId="8" xfId="0" applyNumberFormat="1" applyFont="1" applyFill="1" applyBorder="1" applyAlignment="1">
      <alignment horizontal="center" vertical="center" wrapText="1"/>
    </xf>
    <xf numFmtId="175" fontId="1" fillId="0" borderId="125" xfId="0" applyNumberFormat="1" applyFont="1" applyFill="1" applyBorder="1" applyAlignment="1">
      <alignment horizontal="center" vertical="center" wrapText="1"/>
    </xf>
    <xf numFmtId="0" fontId="53" fillId="0" borderId="0" xfId="0" applyFont="1" applyAlignment="1">
      <alignment horizontal="left" vertical="center"/>
    </xf>
    <xf numFmtId="0" fontId="53" fillId="0" borderId="0" xfId="0" applyFont="1" applyAlignment="1">
      <alignment horizontal="left" vertical="center" wrapText="1"/>
    </xf>
    <xf numFmtId="0" fontId="52" fillId="18" borderId="125" xfId="0" quotePrefix="1" applyFont="1" applyFill="1" applyBorder="1" applyAlignment="1">
      <alignment horizontal="left" vertical="center" wrapText="1"/>
    </xf>
    <xf numFmtId="0" fontId="52" fillId="18" borderId="125" xfId="0" applyFont="1" applyFill="1" applyBorder="1" applyAlignment="1">
      <alignment horizontal="left" vertical="center" wrapText="1"/>
    </xf>
    <xf numFmtId="173" fontId="1" fillId="18" borderId="129" xfId="0" applyNumberFormat="1" applyFont="1" applyFill="1" applyBorder="1" applyAlignment="1">
      <alignment horizontal="center" vertical="center" wrapText="1"/>
    </xf>
    <xf numFmtId="0" fontId="52" fillId="18" borderId="130" xfId="0" applyFont="1" applyFill="1" applyBorder="1" applyAlignment="1">
      <alignment horizontal="left" vertical="center" wrapText="1"/>
    </xf>
    <xf numFmtId="173" fontId="1" fillId="18" borderId="133" xfId="0" applyNumberFormat="1" applyFont="1" applyFill="1" applyBorder="1" applyAlignment="1">
      <alignment horizontal="center" vertical="center" wrapText="1"/>
    </xf>
    <xf numFmtId="175" fontId="1" fillId="0" borderId="131" xfId="0" applyNumberFormat="1" applyFont="1" applyFill="1" applyBorder="1" applyAlignment="1">
      <alignment horizontal="center" vertical="center" wrapText="1"/>
    </xf>
    <xf numFmtId="175" fontId="1" fillId="18" borderId="102" xfId="0" applyNumberFormat="1" applyFont="1" applyFill="1" applyBorder="1" applyAlignment="1">
      <alignment horizontal="center" vertical="center" wrapText="1"/>
    </xf>
    <xf numFmtId="175" fontId="1" fillId="0" borderId="102" xfId="0" applyNumberFormat="1" applyFont="1" applyFill="1" applyBorder="1" applyAlignment="1">
      <alignment horizontal="center" vertical="center" wrapText="1"/>
    </xf>
    <xf numFmtId="175" fontId="1" fillId="0" borderId="130" xfId="0" applyNumberFormat="1" applyFont="1" applyFill="1" applyBorder="1" applyAlignment="1">
      <alignment horizontal="center" vertical="center" wrapText="1"/>
    </xf>
    <xf numFmtId="0" fontId="51" fillId="0" borderId="145" xfId="0" applyFont="1" applyFill="1" applyBorder="1" applyAlignment="1">
      <alignment horizontal="center" vertical="center" wrapText="1"/>
    </xf>
    <xf numFmtId="0" fontId="49" fillId="0" borderId="146" xfId="0" applyFont="1" applyFill="1" applyBorder="1" applyAlignment="1">
      <alignment horizontal="left" vertical="center" wrapText="1"/>
    </xf>
    <xf numFmtId="0" fontId="48" fillId="0" borderId="87" xfId="0" applyNumberFormat="1" applyFont="1" applyFill="1" applyBorder="1" applyAlignment="1">
      <alignment horizontal="left" vertical="center" wrapText="1"/>
    </xf>
    <xf numFmtId="0" fontId="48" fillId="0" borderId="146" xfId="0" applyNumberFormat="1" applyFont="1" applyFill="1" applyBorder="1" applyAlignment="1">
      <alignment horizontal="center" vertical="center" wrapText="1"/>
    </xf>
    <xf numFmtId="173" fontId="48" fillId="18" borderId="150" xfId="0" applyNumberFormat="1" applyFont="1" applyFill="1" applyBorder="1" applyAlignment="1">
      <alignment horizontal="center" vertical="center" wrapText="1"/>
    </xf>
    <xf numFmtId="175" fontId="48" fillId="0" borderId="147" xfId="0" applyNumberFormat="1" applyFont="1" applyFill="1" applyBorder="1" applyAlignment="1">
      <alignment horizontal="center" vertical="center" wrapText="1"/>
    </xf>
    <xf numFmtId="175" fontId="48" fillId="18" borderId="87" xfId="0" applyNumberFormat="1" applyFont="1" applyFill="1" applyBorder="1" applyAlignment="1">
      <alignment horizontal="center" vertical="center" wrapText="1"/>
    </xf>
    <xf numFmtId="175" fontId="48" fillId="0" borderId="87" xfId="0" applyNumberFormat="1" applyFont="1" applyFill="1" applyBorder="1" applyAlignment="1">
      <alignment horizontal="center" vertical="center" wrapText="1"/>
    </xf>
    <xf numFmtId="175" fontId="48" fillId="0" borderId="146" xfId="0" applyNumberFormat="1" applyFont="1" applyFill="1" applyBorder="1" applyAlignment="1">
      <alignment horizontal="center" vertical="center" wrapText="1"/>
    </xf>
    <xf numFmtId="0" fontId="49" fillId="18" borderId="121" xfId="0" applyFont="1" applyFill="1" applyBorder="1" applyAlignment="1">
      <alignment horizontal="left" vertical="center" wrapText="1"/>
    </xf>
    <xf numFmtId="175" fontId="48" fillId="0" borderId="122" xfId="0" applyNumberFormat="1" applyFont="1" applyFill="1" applyBorder="1" applyAlignment="1">
      <alignment horizontal="center" vertical="center" wrapText="1"/>
    </xf>
    <xf numFmtId="175" fontId="48" fillId="18" borderId="89" xfId="0" applyNumberFormat="1" applyFont="1" applyFill="1" applyBorder="1" applyAlignment="1">
      <alignment horizontal="center" vertical="center" wrapText="1"/>
    </xf>
    <xf numFmtId="175" fontId="48" fillId="0" borderId="89" xfId="0" applyNumberFormat="1" applyFont="1" applyFill="1" applyBorder="1" applyAlignment="1">
      <alignment horizontal="center" vertical="center" wrapText="1"/>
    </xf>
    <xf numFmtId="175" fontId="48" fillId="0" borderId="121" xfId="0" applyNumberFormat="1" applyFont="1" applyFill="1" applyBorder="1" applyAlignment="1">
      <alignment horizontal="center" vertical="center" wrapText="1"/>
    </xf>
    <xf numFmtId="0" fontId="49" fillId="18" borderId="120" xfId="0" applyFont="1" applyFill="1" applyBorder="1" applyAlignment="1">
      <alignment horizontal="left" vertical="center" wrapText="1"/>
    </xf>
    <xf numFmtId="0" fontId="48" fillId="18" borderId="120" xfId="0" applyNumberFormat="1" applyFont="1" applyFill="1" applyBorder="1" applyAlignment="1">
      <alignment horizontal="center" vertical="center" wrapText="1"/>
    </xf>
    <xf numFmtId="173" fontId="1" fillId="18" borderId="99" xfId="0" applyNumberFormat="1" applyFont="1" applyFill="1" applyBorder="1" applyAlignment="1">
      <alignment horizontal="center" vertical="center" wrapText="1"/>
    </xf>
    <xf numFmtId="175" fontId="48" fillId="0" borderId="139" xfId="0" applyNumberFormat="1" applyFont="1" applyFill="1" applyBorder="1" applyAlignment="1">
      <alignment horizontal="center" vertical="center" wrapText="1"/>
    </xf>
    <xf numFmtId="175" fontId="48" fillId="18" borderId="97" xfId="0" applyNumberFormat="1" applyFont="1" applyFill="1" applyBorder="1" applyAlignment="1">
      <alignment horizontal="center" vertical="center" wrapText="1"/>
    </xf>
    <xf numFmtId="175" fontId="48" fillId="0" borderId="97" xfId="0" applyNumberFormat="1" applyFont="1" applyFill="1" applyBorder="1" applyAlignment="1">
      <alignment horizontal="center" vertical="center" wrapText="1"/>
    </xf>
    <xf numFmtId="175" fontId="48" fillId="0" borderId="120" xfId="0" applyNumberFormat="1" applyFont="1" applyFill="1" applyBorder="1" applyAlignment="1">
      <alignment horizontal="center" vertical="center" wrapText="1"/>
    </xf>
    <xf numFmtId="0" fontId="49" fillId="0" borderId="124" xfId="7" applyFont="1" applyFill="1" applyBorder="1" applyAlignment="1">
      <alignment horizontal="left" vertical="center" wrapText="1"/>
    </xf>
    <xf numFmtId="0" fontId="48" fillId="0" borderId="88" xfId="0" applyNumberFormat="1" applyFont="1" applyFill="1" applyBorder="1" applyAlignment="1">
      <alignment horizontal="left" vertical="center" wrapText="1"/>
    </xf>
    <xf numFmtId="0" fontId="48" fillId="0" borderId="124" xfId="0" applyNumberFormat="1" applyFont="1" applyFill="1" applyBorder="1" applyAlignment="1">
      <alignment horizontal="center" vertical="center" wrapText="1"/>
    </xf>
    <xf numFmtId="175" fontId="48" fillId="18" borderId="93" xfId="0" applyNumberFormat="1" applyFont="1" applyFill="1" applyBorder="1" applyAlignment="1">
      <alignment horizontal="center" vertical="center" wrapText="1"/>
    </xf>
    <xf numFmtId="175" fontId="48" fillId="0" borderId="86" xfId="0" applyNumberFormat="1" applyFont="1" applyFill="1" applyBorder="1" applyAlignment="1">
      <alignment horizontal="center" vertical="center" wrapText="1"/>
    </xf>
    <xf numFmtId="175" fontId="48" fillId="18" borderId="88" xfId="0" applyNumberFormat="1" applyFont="1" applyFill="1" applyBorder="1" applyAlignment="1">
      <alignment horizontal="center" vertical="center" wrapText="1"/>
    </xf>
    <xf numFmtId="175" fontId="48" fillId="0" borderId="88" xfId="0" applyNumberFormat="1" applyFont="1" applyFill="1" applyBorder="1" applyAlignment="1">
      <alignment horizontal="center" vertical="center" wrapText="1"/>
    </xf>
    <xf numFmtId="175" fontId="48" fillId="0" borderId="124" xfId="0" applyNumberFormat="1" applyFont="1" applyFill="1" applyBorder="1" applyAlignment="1">
      <alignment horizontal="center" vertical="center" wrapText="1"/>
    </xf>
    <xf numFmtId="0" fontId="49" fillId="0" borderId="125" xfId="7"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0" fontId="48" fillId="0" borderId="125" xfId="0" applyNumberFormat="1" applyFont="1" applyFill="1" applyBorder="1" applyAlignment="1">
      <alignment horizontal="center" vertical="center" wrapText="1"/>
    </xf>
    <xf numFmtId="173" fontId="48" fillId="0" borderId="125" xfId="0" applyNumberFormat="1" applyFont="1" applyFill="1" applyBorder="1" applyAlignment="1">
      <alignment horizontal="center" vertical="center" wrapText="1"/>
    </xf>
    <xf numFmtId="0" fontId="48" fillId="0" borderId="8" xfId="0" applyNumberFormat="1" applyFont="1" applyFill="1" applyBorder="1" applyAlignment="1">
      <alignment horizontal="left" vertical="center" wrapText="1"/>
    </xf>
    <xf numFmtId="0" fontId="1" fillId="0" borderId="125" xfId="0" applyNumberFormat="1" applyFont="1" applyFill="1" applyBorder="1" applyAlignment="1">
      <alignment horizontal="center" vertical="center" wrapText="1"/>
    </xf>
    <xf numFmtId="0" fontId="49" fillId="0" borderId="125" xfId="0" applyFont="1" applyFill="1" applyBorder="1" applyAlignment="1">
      <alignment horizontal="left" vertical="center" wrapText="1"/>
    </xf>
    <xf numFmtId="173" fontId="48" fillId="0" borderId="44" xfId="0" applyNumberFormat="1" applyFont="1" applyFill="1" applyBorder="1" applyAlignment="1">
      <alignment horizontal="center" vertical="center" wrapText="1"/>
    </xf>
    <xf numFmtId="173" fontId="48" fillId="0" borderId="8" xfId="0" applyNumberFormat="1" applyFont="1" applyFill="1" applyBorder="1" applyAlignment="1">
      <alignment horizontal="center" vertical="center" wrapText="1"/>
    </xf>
    <xf numFmtId="0" fontId="52" fillId="0" borderId="145" xfId="0" applyFont="1" applyFill="1" applyBorder="1" applyAlignment="1">
      <alignment horizontal="center" vertical="center" wrapText="1"/>
    </xf>
    <xf numFmtId="0" fontId="49" fillId="0" borderId="146" xfId="7" applyFont="1" applyFill="1" applyBorder="1" applyAlignment="1">
      <alignment horizontal="left" vertical="center" wrapText="1"/>
    </xf>
    <xf numFmtId="0" fontId="1" fillId="0" borderId="146" xfId="0" applyNumberFormat="1" applyFont="1" applyFill="1" applyBorder="1" applyAlignment="1">
      <alignment horizontal="center" vertical="center" wrapText="1"/>
    </xf>
    <xf numFmtId="175" fontId="1" fillId="18" borderId="150" xfId="0" applyNumberFormat="1" applyFont="1" applyFill="1" applyBorder="1" applyAlignment="1">
      <alignment horizontal="center" vertical="center" wrapText="1"/>
    </xf>
    <xf numFmtId="164" fontId="54" fillId="18" borderId="91" xfId="5" applyNumberFormat="1" applyFont="1" applyFill="1" applyBorder="1" applyAlignment="1">
      <alignment horizontal="center" vertical="center" wrapText="1"/>
    </xf>
    <xf numFmtId="164" fontId="54" fillId="18" borderId="92" xfId="5" applyNumberFormat="1" applyFont="1" applyFill="1" applyBorder="1" applyAlignment="1">
      <alignment horizontal="center" vertical="center" wrapText="1"/>
    </xf>
    <xf numFmtId="164" fontId="54" fillId="18" borderId="132" xfId="5" applyNumberFormat="1" applyFont="1" applyFill="1" applyBorder="1" applyAlignment="1">
      <alignment horizontal="center" vertical="center" wrapText="1"/>
    </xf>
    <xf numFmtId="164" fontId="54" fillId="18" borderId="107" xfId="5" applyNumberFormat="1" applyFont="1" applyFill="1" applyBorder="1" applyAlignment="1">
      <alignment horizontal="center" vertical="center" wrapText="1"/>
    </xf>
    <xf numFmtId="164" fontId="54" fillId="18" borderId="108" xfId="5" applyNumberFormat="1" applyFont="1" applyFill="1" applyBorder="1" applyAlignment="1">
      <alignment horizontal="center" vertical="center" wrapText="1"/>
    </xf>
    <xf numFmtId="164" fontId="55" fillId="18" borderId="117" xfId="5" applyNumberFormat="1" applyFont="1" applyFill="1" applyBorder="1" applyAlignment="1">
      <alignment horizontal="center" vertical="center" wrapText="1"/>
    </xf>
    <xf numFmtId="164" fontId="54" fillId="18" borderId="126" xfId="5" applyNumberFormat="1" applyFont="1" applyFill="1" applyBorder="1" applyAlignment="1">
      <alignment horizontal="center" vertical="center" wrapText="1"/>
    </xf>
    <xf numFmtId="164" fontId="54" fillId="18" borderId="104" xfId="5" applyNumberFormat="1" applyFont="1" applyFill="1" applyBorder="1" applyAlignment="1">
      <alignment horizontal="center" vertical="center" wrapText="1"/>
    </xf>
    <xf numFmtId="164" fontId="54" fillId="18" borderId="105" xfId="5" applyNumberFormat="1" applyFont="1" applyFill="1" applyBorder="1" applyAlignment="1">
      <alignment horizontal="center" vertical="center" wrapText="1"/>
    </xf>
    <xf numFmtId="164" fontId="54" fillId="18" borderId="117" xfId="5" applyNumberFormat="1" applyFont="1" applyFill="1" applyBorder="1" applyAlignment="1">
      <alignment horizontal="center" vertical="center" wrapText="1"/>
    </xf>
    <xf numFmtId="164" fontId="54" fillId="18" borderId="140" xfId="5" applyNumberFormat="1" applyFont="1" applyFill="1" applyBorder="1" applyAlignment="1">
      <alignment horizontal="center" vertical="center" wrapText="1"/>
    </xf>
    <xf numFmtId="164" fontId="54" fillId="18" borderId="98" xfId="5" applyNumberFormat="1" applyFont="1" applyFill="1" applyBorder="1" applyAlignment="1">
      <alignment horizontal="center" vertical="center" wrapText="1"/>
    </xf>
    <xf numFmtId="164" fontId="54" fillId="18" borderId="144" xfId="5" applyNumberFormat="1" applyFont="1" applyFill="1" applyBorder="1" applyAlignment="1">
      <alignment horizontal="center" vertical="center" wrapText="1"/>
    </xf>
    <xf numFmtId="164" fontId="54" fillId="18" borderId="148" xfId="5" applyNumberFormat="1" applyFont="1" applyFill="1" applyBorder="1" applyAlignment="1">
      <alignment horizontal="center" vertical="center" wrapText="1"/>
    </xf>
    <xf numFmtId="164" fontId="54" fillId="18" borderId="149" xfId="5" applyNumberFormat="1" applyFont="1" applyFill="1" applyBorder="1" applyAlignment="1">
      <alignment horizontal="center" vertical="center" wrapText="1"/>
    </xf>
    <xf numFmtId="164" fontId="55" fillId="18" borderId="108" xfId="5" applyNumberFormat="1" applyFont="1" applyFill="1" applyBorder="1" applyAlignment="1">
      <alignment horizontal="center" vertical="center" wrapText="1"/>
    </xf>
    <xf numFmtId="164" fontId="55" fillId="18" borderId="126" xfId="5" applyNumberFormat="1" applyFont="1" applyFill="1" applyBorder="1" applyAlignment="1">
      <alignment horizontal="center" vertical="center" wrapText="1"/>
    </xf>
    <xf numFmtId="164" fontId="54" fillId="18" borderId="0" xfId="5" applyNumberFormat="1" applyFont="1" applyFill="1" applyBorder="1" applyAlignment="1">
      <alignment horizontal="center" vertical="center" wrapText="1"/>
    </xf>
    <xf numFmtId="164" fontId="54" fillId="18" borderId="111" xfId="5" applyNumberFormat="1" applyFont="1" applyFill="1" applyBorder="1" applyAlignment="1">
      <alignment horizontal="center" vertical="center" wrapText="1"/>
    </xf>
    <xf numFmtId="174" fontId="34" fillId="0" borderId="0" xfId="5" applyNumberFormat="1" applyFont="1" applyAlignment="1">
      <alignment horizontal="left" vertical="center" wrapText="1"/>
    </xf>
    <xf numFmtId="164" fontId="54" fillId="19" borderId="90" xfId="5" applyNumberFormat="1" applyFont="1" applyFill="1" applyBorder="1" applyAlignment="1">
      <alignment horizontal="center" vertical="center" wrapText="1"/>
    </xf>
    <xf numFmtId="164" fontId="54" fillId="19" borderId="91" xfId="5" applyNumberFormat="1" applyFont="1" applyFill="1" applyBorder="1" applyAlignment="1">
      <alignment horizontal="center" vertical="center" wrapText="1"/>
    </xf>
    <xf numFmtId="164" fontId="54" fillId="19" borderId="132" xfId="5" applyNumberFormat="1" applyFont="1" applyFill="1" applyBorder="1" applyAlignment="1">
      <alignment horizontal="center" vertical="center" wrapText="1"/>
    </xf>
    <xf numFmtId="164" fontId="54" fillId="19" borderId="108" xfId="5" applyNumberFormat="1" applyFont="1" applyFill="1" applyBorder="1" applyAlignment="1">
      <alignment horizontal="center" vertical="center" wrapText="1"/>
    </xf>
    <xf numFmtId="164" fontId="54" fillId="19" borderId="148" xfId="5" applyNumberFormat="1" applyFont="1" applyFill="1" applyBorder="1" applyAlignment="1">
      <alignment horizontal="center" vertical="center" wrapText="1"/>
    </xf>
    <xf numFmtId="164" fontId="54" fillId="19" borderId="155" xfId="5" applyNumberFormat="1" applyFont="1" applyFill="1" applyBorder="1" applyAlignment="1">
      <alignment horizontal="center" vertical="center" wrapText="1"/>
    </xf>
    <xf numFmtId="164" fontId="54" fillId="19" borderId="104" xfId="5" applyNumberFormat="1" applyFont="1" applyFill="1" applyBorder="1" applyAlignment="1">
      <alignment horizontal="center" vertical="center" wrapText="1"/>
    </xf>
    <xf numFmtId="164" fontId="54" fillId="20" borderId="153" xfId="5" applyNumberFormat="1" applyFont="1" applyFill="1" applyBorder="1" applyAlignment="1">
      <alignment horizontal="center" vertical="center" wrapText="1"/>
    </xf>
    <xf numFmtId="164" fontId="54" fillId="20" borderId="132" xfId="5" applyNumberFormat="1" applyFont="1" applyFill="1" applyBorder="1" applyAlignment="1">
      <alignment horizontal="center" vertical="center" wrapText="1"/>
    </xf>
    <xf numFmtId="164" fontId="54" fillId="20" borderId="107" xfId="5" applyNumberFormat="1" applyFont="1" applyFill="1" applyBorder="1" applyAlignment="1">
      <alignment horizontal="center" vertical="center" wrapText="1"/>
    </xf>
    <xf numFmtId="164" fontId="54" fillId="20" borderId="108" xfId="5" applyNumberFormat="1" applyFont="1" applyFill="1" applyBorder="1" applyAlignment="1">
      <alignment horizontal="center" vertical="center" wrapText="1"/>
    </xf>
    <xf numFmtId="164" fontId="54" fillId="20" borderId="154" xfId="5" applyNumberFormat="1" applyFont="1" applyFill="1" applyBorder="1" applyAlignment="1">
      <alignment horizontal="center" vertical="center" wrapText="1"/>
    </xf>
    <xf numFmtId="164" fontId="54" fillId="20" borderId="91" xfId="5" applyNumberFormat="1" applyFont="1" applyFill="1" applyBorder="1" applyAlignment="1">
      <alignment horizontal="center" vertical="center" wrapText="1"/>
    </xf>
    <xf numFmtId="164" fontId="54" fillId="20" borderId="156" xfId="5" applyNumberFormat="1" applyFont="1" applyFill="1" applyBorder="1" applyAlignment="1">
      <alignment horizontal="center" vertical="center" wrapText="1"/>
    </xf>
    <xf numFmtId="164" fontId="54" fillId="20" borderId="148" xfId="5" applyNumberFormat="1" applyFont="1" applyFill="1" applyBorder="1" applyAlignment="1">
      <alignment horizontal="center" vertical="center" wrapText="1"/>
    </xf>
    <xf numFmtId="164" fontId="54" fillId="20" borderId="157" xfId="5" applyNumberFormat="1" applyFont="1" applyFill="1" applyBorder="1" applyAlignment="1">
      <alignment horizontal="center" vertical="center" wrapText="1"/>
    </xf>
    <xf numFmtId="164" fontId="54" fillId="20" borderId="152" xfId="5" applyNumberFormat="1" applyFont="1" applyFill="1" applyBorder="1" applyAlignment="1">
      <alignment horizontal="center" vertical="center" wrapText="1"/>
    </xf>
    <xf numFmtId="164" fontId="54" fillId="5" borderId="107" xfId="5" applyNumberFormat="1" applyFont="1" applyFill="1" applyBorder="1" applyAlignment="1">
      <alignment horizontal="center" vertical="center" wrapText="1"/>
    </xf>
    <xf numFmtId="164" fontId="54" fillId="5" borderId="108" xfId="5" applyNumberFormat="1" applyFont="1" applyFill="1" applyBorder="1" applyAlignment="1">
      <alignment horizontal="center" vertical="center" wrapText="1"/>
    </xf>
    <xf numFmtId="164" fontId="54" fillId="5" borderId="152" xfId="5" applyNumberFormat="1" applyFont="1" applyFill="1" applyBorder="1" applyAlignment="1">
      <alignment horizontal="center" vertical="center" wrapText="1"/>
    </xf>
    <xf numFmtId="164" fontId="54" fillId="5" borderId="148" xfId="5" applyNumberFormat="1" applyFont="1" applyFill="1" applyBorder="1" applyAlignment="1">
      <alignment horizontal="center" vertical="center" wrapText="1"/>
    </xf>
    <xf numFmtId="164" fontId="54" fillId="5" borderId="155" xfId="5" applyNumberFormat="1" applyFont="1" applyFill="1" applyBorder="1" applyAlignment="1">
      <alignment horizontal="center" vertical="center" wrapText="1"/>
    </xf>
    <xf numFmtId="164" fontId="54" fillId="5" borderId="91" xfId="5" applyNumberFormat="1" applyFont="1" applyFill="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vertical="center"/>
    </xf>
    <xf numFmtId="38" fontId="0" fillId="0" borderId="0" xfId="0" applyNumberFormat="1" applyAlignment="1">
      <alignment horizontal="left" vertical="center"/>
    </xf>
    <xf numFmtId="176" fontId="0" fillId="0" borderId="0" xfId="6" applyNumberFormat="1" applyFont="1" applyAlignment="1">
      <alignment vertical="center"/>
    </xf>
    <xf numFmtId="0" fontId="0" fillId="2" borderId="0" xfId="0" applyFill="1"/>
    <xf numFmtId="0" fontId="0" fillId="0" borderId="0" xfId="0" applyNumberFormat="1" applyBorder="1" applyAlignment="1"/>
    <xf numFmtId="0" fontId="31" fillId="23" borderId="0" xfId="0" applyFont="1" applyFill="1" applyAlignment="1">
      <alignment horizontal="center" vertical="center" wrapText="1"/>
    </xf>
    <xf numFmtId="0" fontId="0" fillId="0" borderId="0" xfId="0" applyBorder="1"/>
    <xf numFmtId="0" fontId="0" fillId="2" borderId="127" xfId="0" applyNumberFormat="1" applyFill="1" applyBorder="1" applyAlignment="1">
      <alignment vertical="center" wrapText="1"/>
    </xf>
    <xf numFmtId="0" fontId="0" fillId="2" borderId="108" xfId="0" applyNumberFormat="1" applyFill="1" applyBorder="1" applyAlignment="1">
      <alignment vertical="center"/>
    </xf>
    <xf numFmtId="0" fontId="0" fillId="2" borderId="108" xfId="0" applyNumberFormat="1" applyFill="1" applyBorder="1" applyAlignment="1">
      <alignment vertical="center" wrapText="1"/>
    </xf>
    <xf numFmtId="0" fontId="0" fillId="2" borderId="126" xfId="0" applyNumberFormat="1" applyFill="1" applyBorder="1" applyAlignment="1">
      <alignment horizontal="center" vertical="center"/>
    </xf>
    <xf numFmtId="0" fontId="59" fillId="2" borderId="108" xfId="0" quotePrefix="1" applyNumberFormat="1" applyFont="1" applyFill="1" applyBorder="1" applyAlignment="1">
      <alignment vertical="center"/>
    </xf>
    <xf numFmtId="38" fontId="38" fillId="25" borderId="148" xfId="0" applyNumberFormat="1" applyFont="1" applyFill="1" applyBorder="1" applyAlignment="1">
      <alignment vertical="center"/>
    </xf>
    <xf numFmtId="0" fontId="38" fillId="25" borderId="148" xfId="0" applyNumberFormat="1" applyFont="1" applyFill="1" applyBorder="1" applyAlignment="1">
      <alignment horizontal="center" vertical="center"/>
    </xf>
    <xf numFmtId="0" fontId="60" fillId="25" borderId="148" xfId="0" applyNumberFormat="1" applyFont="1" applyFill="1" applyBorder="1" applyAlignment="1">
      <alignment horizontal="center" vertical="center"/>
    </xf>
    <xf numFmtId="0" fontId="61" fillId="25" borderId="148" xfId="0" quotePrefix="1" applyNumberFormat="1" applyFont="1" applyFill="1" applyBorder="1" applyAlignment="1">
      <alignment vertical="center"/>
    </xf>
    <xf numFmtId="0" fontId="60" fillId="25" borderId="148" xfId="0" quotePrefix="1" applyNumberFormat="1" applyFont="1" applyFill="1" applyBorder="1" applyAlignment="1">
      <alignment vertical="center"/>
    </xf>
    <xf numFmtId="0" fontId="38" fillId="0" borderId="0" xfId="0" applyFont="1"/>
    <xf numFmtId="0" fontId="58" fillId="2" borderId="108" xfId="0" applyNumberFormat="1" applyFont="1" applyFill="1" applyBorder="1" applyAlignment="1">
      <alignment horizontal="center" vertical="center"/>
    </xf>
    <xf numFmtId="0" fontId="58" fillId="2" borderId="148" xfId="0" applyNumberFormat="1" applyFont="1" applyFill="1" applyBorder="1" applyAlignment="1">
      <alignment horizontal="center" vertical="center"/>
    </xf>
    <xf numFmtId="0" fontId="58" fillId="2" borderId="108" xfId="0" quotePrefix="1" applyNumberFormat="1" applyFont="1" applyFill="1" applyBorder="1" applyAlignment="1">
      <alignment vertical="center"/>
    </xf>
    <xf numFmtId="0" fontId="56" fillId="21" borderId="162" xfId="0" applyFont="1" applyFill="1" applyBorder="1" applyAlignment="1">
      <alignment horizontal="left" vertical="center" wrapText="1"/>
    </xf>
    <xf numFmtId="0" fontId="56" fillId="21" borderId="148" xfId="0" applyNumberFormat="1" applyFont="1" applyFill="1" applyBorder="1" applyAlignment="1">
      <alignment vertical="center"/>
    </xf>
    <xf numFmtId="0" fontId="56" fillId="21" borderId="148" xfId="0" applyNumberFormat="1" applyFont="1" applyFill="1" applyBorder="1" applyAlignment="1">
      <alignment vertical="center" wrapText="1"/>
    </xf>
    <xf numFmtId="0" fontId="39" fillId="21" borderId="148" xfId="0" applyNumberFormat="1" applyFont="1" applyFill="1" applyBorder="1" applyAlignment="1">
      <alignment horizontal="center" vertical="center"/>
    </xf>
    <xf numFmtId="0" fontId="62" fillId="21" borderId="148" xfId="0" applyNumberFormat="1" applyFont="1" applyFill="1" applyBorder="1" applyAlignment="1">
      <alignment horizontal="center" vertical="center"/>
    </xf>
    <xf numFmtId="0" fontId="62" fillId="21" borderId="148" xfId="0" quotePrefix="1" applyNumberFormat="1" applyFont="1" applyFill="1" applyBorder="1" applyAlignment="1">
      <alignment vertical="center"/>
    </xf>
    <xf numFmtId="0" fontId="0" fillId="0" borderId="0" xfId="0" applyBorder="1" applyAlignment="1">
      <alignment wrapText="1"/>
    </xf>
    <xf numFmtId="0" fontId="0" fillId="0" borderId="0" xfId="0" applyBorder="1" applyAlignment="1">
      <alignment vertical="center" wrapText="1"/>
    </xf>
    <xf numFmtId="0" fontId="38" fillId="0" borderId="0" xfId="0" applyFont="1" applyBorder="1" applyAlignment="1">
      <alignment horizontal="left" vertical="center" wrapText="1"/>
    </xf>
    <xf numFmtId="0" fontId="0" fillId="0" borderId="0" xfId="0" applyNumberFormat="1" applyBorder="1" applyAlignment="1">
      <alignment vertical="center" wrapText="1"/>
    </xf>
    <xf numFmtId="0" fontId="58" fillId="0" borderId="0" xfId="0" applyNumberFormat="1" applyFont="1" applyBorder="1" applyAlignment="1">
      <alignment horizontal="center" vertical="center"/>
    </xf>
    <xf numFmtId="0" fontId="59" fillId="0" borderId="0" xfId="0" quotePrefix="1" applyNumberFormat="1" applyFont="1" applyBorder="1" applyAlignment="1"/>
    <xf numFmtId="0" fontId="58" fillId="0" borderId="0" xfId="0" quotePrefix="1" applyNumberFormat="1" applyFont="1" applyBorder="1" applyAlignment="1"/>
    <xf numFmtId="0" fontId="0" fillId="16" borderId="0" xfId="0" applyNumberFormat="1" applyFill="1" applyBorder="1" applyAlignment="1"/>
    <xf numFmtId="0" fontId="0" fillId="16" borderId="0" xfId="0" applyNumberFormat="1" applyFill="1" applyBorder="1" applyAlignment="1">
      <alignment wrapText="1"/>
    </xf>
    <xf numFmtId="0" fontId="0" fillId="16" borderId="0" xfId="0" applyNumberFormat="1" applyFill="1" applyBorder="1" applyAlignment="1">
      <alignment vertical="center" wrapText="1"/>
    </xf>
    <xf numFmtId="0" fontId="58" fillId="16" borderId="0" xfId="0" applyNumberFormat="1" applyFont="1" applyFill="1" applyBorder="1" applyAlignment="1">
      <alignment horizontal="center" vertical="center"/>
    </xf>
    <xf numFmtId="0" fontId="59" fillId="16" borderId="0" xfId="0" quotePrefix="1" applyNumberFormat="1" applyFont="1" applyFill="1" applyBorder="1" applyAlignment="1"/>
    <xf numFmtId="0" fontId="58" fillId="16" borderId="0" xfId="0" quotePrefix="1" applyNumberFormat="1" applyFont="1" applyFill="1" applyBorder="1" applyAlignment="1"/>
    <xf numFmtId="0" fontId="59" fillId="16" borderId="0" xfId="0" applyNumberFormat="1" applyFont="1" applyFill="1" applyBorder="1" applyAlignment="1"/>
    <xf numFmtId="0" fontId="58" fillId="16" borderId="0" xfId="0" applyNumberFormat="1" applyFont="1" applyFill="1" applyBorder="1" applyAlignment="1"/>
    <xf numFmtId="0" fontId="0" fillId="0" borderId="0" xfId="0" applyNumberFormat="1" applyBorder="1" applyAlignment="1">
      <alignment wrapText="1"/>
    </xf>
    <xf numFmtId="0" fontId="59" fillId="0" borderId="0" xfId="0" applyNumberFormat="1" applyFont="1" applyBorder="1" applyAlignment="1"/>
    <xf numFmtId="0" fontId="58" fillId="0" borderId="0" xfId="0" applyNumberFormat="1" applyFont="1" applyBorder="1" applyAlignment="1"/>
    <xf numFmtId="0" fontId="6" fillId="5" borderId="8" xfId="0" applyNumberFormat="1" applyFont="1" applyFill="1" applyBorder="1" applyAlignment="1">
      <alignment horizontal="center" vertical="top" wrapText="1"/>
    </xf>
    <xf numFmtId="0" fontId="6" fillId="5" borderId="8" xfId="0" quotePrefix="1" applyNumberFormat="1" applyFont="1" applyFill="1" applyBorder="1" applyAlignment="1">
      <alignment horizontal="center" vertical="top" wrapText="1"/>
    </xf>
    <xf numFmtId="0" fontId="8" fillId="5" borderId="8" xfId="0" applyNumberFormat="1" applyFont="1" applyFill="1" applyBorder="1" applyAlignment="1">
      <alignment horizontal="center" vertical="center" wrapText="1"/>
    </xf>
    <xf numFmtId="0" fontId="48" fillId="0" borderId="97" xfId="0" applyNumberFormat="1" applyFont="1" applyFill="1" applyBorder="1" applyAlignment="1">
      <alignment horizontal="left" vertical="center" wrapText="1"/>
    </xf>
    <xf numFmtId="0" fontId="48" fillId="0" borderId="103" xfId="0" applyNumberFormat="1" applyFont="1" applyFill="1" applyBorder="1" applyAlignment="1">
      <alignment horizontal="center" vertical="center" wrapText="1"/>
    </xf>
    <xf numFmtId="0" fontId="49" fillId="0" borderId="128" xfId="0" applyFont="1" applyFill="1" applyBorder="1" applyAlignment="1">
      <alignment horizontal="left" vertical="center" wrapText="1"/>
    </xf>
    <xf numFmtId="0" fontId="48" fillId="18" borderId="34" xfId="0" applyNumberFormat="1" applyFont="1" applyFill="1" applyBorder="1" applyAlignment="1">
      <alignment horizontal="left" vertical="center" wrapText="1"/>
    </xf>
    <xf numFmtId="0" fontId="48" fillId="18" borderId="97" xfId="0" applyNumberFormat="1" applyFont="1" applyFill="1" applyBorder="1" applyAlignment="1">
      <alignment horizontal="left" vertical="center" wrapText="1"/>
    </xf>
    <xf numFmtId="164" fontId="54" fillId="19" borderId="115" xfId="5" applyNumberFormat="1" applyFont="1" applyFill="1" applyBorder="1" applyAlignment="1">
      <alignment horizontal="center" vertical="center" wrapText="1"/>
    </xf>
    <xf numFmtId="164" fontId="54" fillId="19" borderId="98" xfId="5" applyNumberFormat="1" applyFont="1" applyFill="1" applyBorder="1" applyAlignment="1">
      <alignment horizontal="center" vertical="center" wrapText="1"/>
    </xf>
    <xf numFmtId="164" fontId="54" fillId="18" borderId="100" xfId="5" applyNumberFormat="1" applyFont="1" applyFill="1" applyBorder="1" applyAlignment="1">
      <alignment horizontal="center" vertical="center" wrapText="1"/>
    </xf>
    <xf numFmtId="164" fontId="54" fillId="18" borderId="41" xfId="5" applyNumberFormat="1" applyFont="1" applyFill="1" applyBorder="1" applyAlignment="1">
      <alignment horizontal="center" vertical="center" wrapText="1"/>
    </xf>
    <xf numFmtId="164" fontId="54" fillId="5" borderId="163" xfId="5" applyNumberFormat="1" applyFont="1" applyFill="1" applyBorder="1" applyAlignment="1">
      <alignment horizontal="center" vertical="center" wrapText="1"/>
    </xf>
    <xf numFmtId="164" fontId="54" fillId="20" borderId="163" xfId="5" applyNumberFormat="1" applyFont="1" applyFill="1" applyBorder="1" applyAlignment="1">
      <alignment horizontal="center" vertical="center" wrapText="1"/>
    </xf>
    <xf numFmtId="164" fontId="54" fillId="19" borderId="163" xfId="5" applyNumberFormat="1" applyFont="1" applyFill="1" applyBorder="1" applyAlignment="1">
      <alignment horizontal="center" vertical="center" wrapText="1"/>
    </xf>
    <xf numFmtId="164" fontId="54" fillId="18" borderId="164" xfId="5" applyNumberFormat="1" applyFont="1" applyFill="1" applyBorder="1" applyAlignment="1">
      <alignment horizontal="center" vertical="center" wrapText="1"/>
    </xf>
    <xf numFmtId="0" fontId="0" fillId="0" borderId="0" xfId="0" applyNumberFormat="1" applyFill="1" applyAlignment="1">
      <alignment horizontal="center" vertical="center" wrapText="1"/>
    </xf>
    <xf numFmtId="174" fontId="34" fillId="0" borderId="0" xfId="5" applyNumberFormat="1" applyFont="1" applyFill="1" applyAlignment="1">
      <alignment horizontal="left" vertical="center" wrapText="1"/>
    </xf>
    <xf numFmtId="173" fontId="0" fillId="0" borderId="0" xfId="0" applyNumberFormat="1" applyFill="1" applyAlignment="1">
      <alignment horizontal="center" vertical="center" wrapText="1"/>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center" vertical="center"/>
    </xf>
    <xf numFmtId="38" fontId="41" fillId="0" borderId="0" xfId="0" applyNumberFormat="1" applyFont="1" applyAlignment="1">
      <alignment vertical="center"/>
    </xf>
    <xf numFmtId="0" fontId="0" fillId="0" borderId="0" xfId="0" applyAlignment="1">
      <alignment vertical="center" wrapText="1"/>
    </xf>
    <xf numFmtId="0" fontId="0" fillId="0" borderId="0" xfId="0" applyBorder="1" applyAlignment="1">
      <alignment horizontal="left" vertical="center" wrapText="1"/>
    </xf>
    <xf numFmtId="37" fontId="38" fillId="0" borderId="0" xfId="0" applyNumberFormat="1" applyFont="1" applyAlignment="1">
      <alignment vertical="center"/>
    </xf>
    <xf numFmtId="0" fontId="0" fillId="0" borderId="0" xfId="0" applyAlignment="1">
      <alignment horizontal="center" vertical="center" wrapText="1"/>
    </xf>
    <xf numFmtId="38" fontId="57" fillId="0" borderId="0" xfId="0" applyNumberFormat="1" applyFont="1" applyBorder="1" applyAlignment="1">
      <alignment horizontal="center" vertical="center"/>
    </xf>
    <xf numFmtId="38" fontId="41" fillId="0" borderId="0" xfId="0" applyNumberFormat="1" applyFont="1" applyBorder="1" applyAlignment="1">
      <alignment vertical="center"/>
    </xf>
    <xf numFmtId="177" fontId="38" fillId="25" borderId="148" xfId="0" applyNumberFormat="1" applyFont="1" applyFill="1" applyBorder="1" applyAlignment="1">
      <alignment horizontal="center" vertical="center"/>
    </xf>
    <xf numFmtId="38" fontId="0" fillId="2" borderId="108" xfId="0" applyNumberFormat="1" applyFill="1" applyBorder="1" applyAlignment="1">
      <alignment horizontal="center" vertical="center"/>
    </xf>
    <xf numFmtId="177" fontId="56" fillId="21" borderId="148" xfId="0" applyNumberFormat="1" applyFont="1" applyFill="1" applyBorder="1" applyAlignment="1">
      <alignment horizontal="center" vertical="center"/>
    </xf>
    <xf numFmtId="38" fontId="0" fillId="0" borderId="0" xfId="0" applyNumberFormat="1" applyBorder="1" applyAlignment="1">
      <alignment horizontal="center" vertical="center"/>
    </xf>
    <xf numFmtId="38" fontId="0" fillId="16" borderId="0" xfId="0" applyNumberFormat="1" applyFill="1" applyBorder="1" applyAlignment="1">
      <alignment horizontal="center" vertical="center"/>
    </xf>
    <xf numFmtId="0" fontId="0" fillId="2" borderId="108"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0" fontId="0" fillId="16" borderId="0" xfId="0" applyNumberFormat="1" applyFill="1" applyBorder="1" applyAlignment="1">
      <alignment horizontal="center" vertical="center"/>
    </xf>
    <xf numFmtId="38" fontId="38" fillId="25" borderId="148" xfId="0" applyNumberFormat="1" applyFont="1" applyFill="1" applyBorder="1" applyAlignment="1">
      <alignment horizontal="center" vertical="center"/>
    </xf>
    <xf numFmtId="0" fontId="56" fillId="21" borderId="148" xfId="0" applyNumberFormat="1" applyFont="1" applyFill="1" applyBorder="1" applyAlignment="1">
      <alignment horizontal="center" vertical="center"/>
    </xf>
    <xf numFmtId="38" fontId="56" fillId="21" borderId="148" xfId="0" applyNumberFormat="1" applyFont="1" applyFill="1" applyBorder="1" applyAlignment="1">
      <alignment horizontal="center" vertical="center"/>
    </xf>
    <xf numFmtId="166" fontId="18" fillId="0" borderId="2" xfId="1" applyNumberFormat="1" applyFont="1" applyBorder="1" applyAlignment="1">
      <alignment horizontal="left" vertical="center" wrapText="1"/>
    </xf>
    <xf numFmtId="166" fontId="20" fillId="8" borderId="36" xfId="1" applyNumberFormat="1" applyFont="1" applyFill="1" applyBorder="1" applyAlignment="1">
      <alignment vertical="center" wrapText="1"/>
    </xf>
    <xf numFmtId="166" fontId="21" fillId="8" borderId="5" xfId="1" applyNumberFormat="1" applyFont="1" applyFill="1" applyBorder="1" applyAlignment="1">
      <alignment horizontal="left" vertical="center"/>
    </xf>
    <xf numFmtId="166" fontId="20" fillId="8" borderId="4" xfId="1" applyNumberFormat="1" applyFont="1" applyFill="1" applyBorder="1" applyAlignment="1">
      <alignment horizontal="left" vertical="center"/>
    </xf>
    <xf numFmtId="166" fontId="20" fillId="8" borderId="4" xfId="1" applyNumberFormat="1" applyFont="1" applyFill="1" applyBorder="1" applyAlignment="1">
      <alignment vertical="center" wrapText="1"/>
    </xf>
    <xf numFmtId="169" fontId="20" fillId="5" borderId="4" xfId="1" applyNumberFormat="1" applyFont="1" applyFill="1" applyBorder="1" applyAlignment="1">
      <alignment horizontal="center" vertical="center"/>
    </xf>
    <xf numFmtId="169" fontId="20" fillId="5" borderId="4" xfId="1" applyNumberFormat="1" applyFont="1" applyFill="1" applyBorder="1" applyAlignment="1">
      <alignment horizontal="center" vertical="center" wrapText="1"/>
    </xf>
    <xf numFmtId="169" fontId="20" fillId="8" borderId="4" xfId="1" applyNumberFormat="1" applyFont="1" applyFill="1" applyBorder="1" applyAlignment="1">
      <alignment horizontal="center" vertical="center"/>
    </xf>
    <xf numFmtId="169" fontId="20" fillId="8" borderId="4" xfId="1" quotePrefix="1" applyNumberFormat="1" applyFont="1" applyFill="1" applyBorder="1" applyAlignment="1">
      <alignment horizontal="center" vertical="center"/>
    </xf>
    <xf numFmtId="169" fontId="20" fillId="5" borderId="4" xfId="1" quotePrefix="1" applyNumberFormat="1" applyFont="1" applyFill="1" applyBorder="1" applyAlignment="1">
      <alignment horizontal="center" vertical="center" wrapText="1"/>
    </xf>
    <xf numFmtId="166" fontId="18" fillId="0" borderId="1" xfId="1" applyNumberFormat="1" applyFont="1" applyBorder="1" applyAlignment="1">
      <alignment horizontal="left" vertical="center" wrapText="1"/>
    </xf>
    <xf numFmtId="169" fontId="18" fillId="0" borderId="1" xfId="3" applyNumberFormat="1" applyFont="1" applyBorder="1" applyAlignment="1">
      <alignment horizontal="right" vertical="center"/>
    </xf>
    <xf numFmtId="169" fontId="18" fillId="5" borderId="1" xfId="2" applyNumberFormat="1" applyFont="1" applyFill="1" applyBorder="1" applyAlignment="1">
      <alignment horizontal="right" vertical="center"/>
    </xf>
    <xf numFmtId="169" fontId="18" fillId="0" borderId="1" xfId="3" applyNumberFormat="1" applyFont="1" applyFill="1" applyBorder="1" applyAlignment="1">
      <alignment horizontal="right" vertical="center"/>
    </xf>
    <xf numFmtId="169" fontId="18" fillId="0" borderId="40" xfId="3" applyNumberFormat="1" applyFont="1" applyFill="1" applyBorder="1" applyAlignment="1">
      <alignment horizontal="right" vertical="center"/>
    </xf>
    <xf numFmtId="166" fontId="17" fillId="0" borderId="1" xfId="1" applyNumberFormat="1" applyFont="1" applyBorder="1" applyAlignment="1">
      <alignment horizontal="left" vertical="center" wrapText="1"/>
    </xf>
    <xf numFmtId="166" fontId="17" fillId="0" borderId="1" xfId="1" applyNumberFormat="1" applyFont="1" applyBorder="1" applyAlignment="1">
      <alignment vertical="center" wrapText="1"/>
    </xf>
    <xf numFmtId="169" fontId="17" fillId="0" borderId="1" xfId="3" applyNumberFormat="1" applyFont="1" applyBorder="1" applyAlignment="1">
      <alignment horizontal="right" vertical="center"/>
    </xf>
    <xf numFmtId="169" fontId="17" fillId="5" borderId="1" xfId="2" applyNumberFormat="1" applyFont="1" applyFill="1" applyBorder="1" applyAlignment="1">
      <alignment horizontal="right" vertical="center"/>
    </xf>
    <xf numFmtId="169" fontId="17" fillId="0" borderId="1" xfId="3" applyNumberFormat="1" applyFont="1" applyFill="1" applyBorder="1" applyAlignment="1">
      <alignment horizontal="right" vertical="center"/>
    </xf>
    <xf numFmtId="169" fontId="17" fillId="0" borderId="40" xfId="3" applyNumberFormat="1" applyFont="1" applyFill="1" applyBorder="1" applyAlignment="1">
      <alignment horizontal="right" vertical="center"/>
    </xf>
    <xf numFmtId="166" fontId="19" fillId="0" borderId="2" xfId="1" applyFont="1" applyBorder="1" applyAlignment="1">
      <alignment vertical="center" wrapText="1"/>
    </xf>
    <xf numFmtId="169" fontId="19" fillId="0" borderId="2" xfId="3" applyNumberFormat="1" applyFont="1" applyFill="1" applyBorder="1" applyAlignment="1">
      <alignment vertical="center"/>
    </xf>
    <xf numFmtId="169" fontId="19" fillId="0" borderId="2" xfId="3" applyNumberFormat="1" applyFont="1" applyBorder="1" applyAlignment="1">
      <alignment vertical="center"/>
    </xf>
    <xf numFmtId="169" fontId="19" fillId="0" borderId="38" xfId="3" applyNumberFormat="1" applyFont="1" applyBorder="1" applyAlignment="1">
      <alignment vertical="center"/>
    </xf>
    <xf numFmtId="166" fontId="19" fillId="0" borderId="4" xfId="1" applyFont="1" applyBorder="1" applyAlignment="1">
      <alignment vertical="center" wrapText="1"/>
    </xf>
    <xf numFmtId="169" fontId="19" fillId="0" borderId="4" xfId="3" applyNumberFormat="1" applyFont="1" applyFill="1" applyBorder="1" applyAlignment="1">
      <alignment vertical="center"/>
    </xf>
    <xf numFmtId="169" fontId="19" fillId="0" borderId="4" xfId="3" applyNumberFormat="1" applyFont="1" applyBorder="1" applyAlignment="1">
      <alignment vertical="center"/>
    </xf>
    <xf numFmtId="169" fontId="19" fillId="0" borderId="39" xfId="3" applyNumberFormat="1" applyFont="1" applyBorder="1" applyAlignment="1">
      <alignment vertical="center"/>
    </xf>
    <xf numFmtId="166" fontId="19" fillId="0" borderId="0" xfId="1" applyFont="1" applyBorder="1" applyAlignment="1">
      <alignment vertical="center" wrapText="1"/>
    </xf>
    <xf numFmtId="169" fontId="19" fillId="0" borderId="0" xfId="3" applyNumberFormat="1" applyFont="1" applyFill="1" applyBorder="1" applyAlignment="1">
      <alignment vertical="center"/>
    </xf>
    <xf numFmtId="169" fontId="19" fillId="0" borderId="0" xfId="3" applyNumberFormat="1" applyFont="1" applyBorder="1" applyAlignment="1">
      <alignment vertical="center"/>
    </xf>
    <xf numFmtId="169" fontId="19" fillId="0" borderId="35" xfId="3" applyNumberFormat="1" applyFont="1" applyBorder="1" applyAlignment="1">
      <alignment vertical="center"/>
    </xf>
    <xf numFmtId="166" fontId="19" fillId="0" borderId="41" xfId="1" applyFont="1" applyBorder="1" applyAlignment="1">
      <alignment vertical="center" wrapText="1"/>
    </xf>
    <xf numFmtId="169" fontId="19" fillId="0" borderId="41" xfId="3" applyNumberFormat="1" applyFont="1" applyFill="1" applyBorder="1" applyAlignment="1">
      <alignment vertical="center"/>
    </xf>
    <xf numFmtId="169" fontId="19" fillId="0" borderId="41" xfId="3" applyNumberFormat="1" applyFont="1" applyBorder="1" applyAlignment="1">
      <alignment vertical="center"/>
    </xf>
    <xf numFmtId="169" fontId="19" fillId="0" borderId="42" xfId="3" applyNumberFormat="1" applyFont="1" applyBorder="1" applyAlignment="1">
      <alignment vertical="center"/>
    </xf>
    <xf numFmtId="166" fontId="19" fillId="0" borderId="0" xfId="1" applyFont="1" applyAlignment="1">
      <alignment vertical="center" wrapText="1"/>
    </xf>
    <xf numFmtId="169" fontId="19" fillId="0" borderId="0" xfId="1" applyNumberFormat="1" applyFont="1" applyAlignment="1">
      <alignment vertical="center"/>
    </xf>
    <xf numFmtId="0" fontId="2" fillId="21" borderId="165" xfId="0" applyFont="1" applyFill="1" applyBorder="1" applyAlignment="1">
      <alignment horizontal="center" vertical="center" wrapText="1"/>
    </xf>
    <xf numFmtId="0" fontId="2" fillId="21" borderId="165" xfId="0" applyFont="1" applyFill="1" applyBorder="1" applyAlignment="1">
      <alignment horizontal="center" vertical="center"/>
    </xf>
    <xf numFmtId="0" fontId="1" fillId="0" borderId="165" xfId="0" applyFont="1" applyFill="1" applyBorder="1" applyAlignment="1">
      <alignment horizontal="left" vertical="center" wrapText="1"/>
    </xf>
    <xf numFmtId="0" fontId="66" fillId="0" borderId="165" xfId="0" applyFont="1" applyFill="1" applyBorder="1" applyAlignment="1">
      <alignment horizontal="center" vertical="center"/>
    </xf>
    <xf numFmtId="169" fontId="18" fillId="0" borderId="2" xfId="3" applyNumberFormat="1" applyFont="1" applyBorder="1" applyAlignment="1">
      <alignment horizontal="right" vertical="center"/>
    </xf>
    <xf numFmtId="169" fontId="18" fillId="5" borderId="2" xfId="2" applyNumberFormat="1" applyFont="1" applyFill="1" applyBorder="1" applyAlignment="1">
      <alignment horizontal="right" vertical="center"/>
    </xf>
    <xf numFmtId="169" fontId="18" fillId="0" borderId="2" xfId="3" applyNumberFormat="1" applyFont="1" applyFill="1" applyBorder="1" applyAlignment="1">
      <alignment horizontal="right" vertical="center"/>
    </xf>
    <xf numFmtId="169" fontId="18" fillId="0" borderId="38" xfId="3" applyNumberFormat="1" applyFont="1" applyFill="1" applyBorder="1" applyAlignment="1">
      <alignment horizontal="right" vertical="center"/>
    </xf>
    <xf numFmtId="166" fontId="17" fillId="0" borderId="2" xfId="1" applyNumberFormat="1" applyFont="1" applyBorder="1" applyAlignment="1">
      <alignment vertical="center" wrapText="1"/>
    </xf>
    <xf numFmtId="0" fontId="2" fillId="22" borderId="0" xfId="0" applyFont="1" applyFill="1" applyAlignment="1">
      <alignment horizontal="center" vertical="center" wrapText="1"/>
    </xf>
    <xf numFmtId="0" fontId="2" fillId="22" borderId="0" xfId="0" applyFont="1" applyFill="1" applyAlignment="1">
      <alignment horizontal="left" vertical="center" wrapText="1"/>
    </xf>
    <xf numFmtId="37" fontId="2" fillId="22" borderId="0" xfId="0" applyNumberFormat="1" applyFont="1" applyFill="1" applyAlignment="1">
      <alignment horizontal="center" vertical="center" wrapText="1"/>
    </xf>
    <xf numFmtId="0" fontId="67" fillId="0" borderId="160" xfId="0" applyFont="1" applyBorder="1" applyAlignment="1">
      <alignment horizontal="center" vertical="center"/>
    </xf>
    <xf numFmtId="177" fontId="48" fillId="2" borderId="158" xfId="5" applyNumberFormat="1" applyFont="1" applyFill="1" applyBorder="1" applyAlignment="1">
      <alignment horizontal="left" vertical="center"/>
    </xf>
    <xf numFmtId="0" fontId="48" fillId="0" borderId="161" xfId="0" applyFont="1" applyBorder="1" applyAlignment="1">
      <alignment vertical="center" wrapText="1"/>
    </xf>
    <xf numFmtId="0" fontId="1" fillId="0" borderId="158" xfId="0" applyFont="1" applyBorder="1" applyAlignment="1">
      <alignment horizontal="left" vertical="center" wrapText="1"/>
    </xf>
    <xf numFmtId="37" fontId="1" fillId="0" borderId="158" xfId="0" applyNumberFormat="1" applyFont="1" applyBorder="1" applyAlignment="1">
      <alignment horizontal="center" vertical="center" wrapText="1"/>
    </xf>
    <xf numFmtId="37" fontId="1" fillId="0" borderId="158" xfId="5" applyNumberFormat="1" applyFont="1" applyBorder="1" applyAlignment="1">
      <alignment horizontal="center" vertical="center"/>
    </xf>
    <xf numFmtId="177" fontId="2" fillId="22" borderId="0" xfId="5" applyNumberFormat="1" applyFont="1" applyFill="1" applyAlignment="1">
      <alignment vertical="center" wrapText="1"/>
    </xf>
    <xf numFmtId="0" fontId="67" fillId="0" borderId="159" xfId="0" applyFont="1" applyBorder="1" applyAlignment="1">
      <alignment horizontal="center" vertical="center"/>
    </xf>
    <xf numFmtId="0" fontId="1" fillId="0" borderId="161" xfId="0" applyFont="1" applyBorder="1" applyAlignment="1">
      <alignment horizontal="left" vertical="center" wrapText="1"/>
    </xf>
    <xf numFmtId="37" fontId="1" fillId="0" borderId="161" xfId="5" applyNumberFormat="1" applyFont="1" applyBorder="1" applyAlignment="1">
      <alignment horizontal="center" vertical="center"/>
    </xf>
    <xf numFmtId="0" fontId="48" fillId="0" borderId="158" xfId="0" applyFont="1" applyBorder="1" applyAlignment="1">
      <alignment vertical="center" wrapText="1"/>
    </xf>
    <xf numFmtId="37" fontId="2" fillId="22" borderId="166" xfId="0" applyNumberFormat="1" applyFont="1" applyFill="1" applyBorder="1" applyAlignment="1">
      <alignment horizontal="center" vertical="center" wrapText="1"/>
    </xf>
    <xf numFmtId="37" fontId="1" fillId="0" borderId="158" xfId="5" applyNumberFormat="1" applyFont="1" applyFill="1" applyBorder="1" applyAlignment="1">
      <alignment horizontal="center" vertical="center"/>
    </xf>
    <xf numFmtId="37" fontId="68" fillId="0" borderId="158" xfId="0" applyNumberFormat="1" applyFont="1" applyBorder="1" applyAlignment="1">
      <alignment horizontal="center" vertical="center" wrapText="1"/>
    </xf>
    <xf numFmtId="37" fontId="1" fillId="2" borderId="158" xfId="5" applyNumberFormat="1" applyFont="1" applyFill="1" applyBorder="1" applyAlignment="1">
      <alignment horizontal="center" vertical="center"/>
    </xf>
    <xf numFmtId="0" fontId="69" fillId="0" borderId="158" xfId="0" applyFont="1" applyBorder="1" applyAlignment="1">
      <alignment vertical="center" wrapText="1"/>
    </xf>
    <xf numFmtId="37" fontId="1" fillId="0" borderId="0" xfId="5" applyNumberFormat="1" applyFont="1" applyBorder="1" applyAlignment="1">
      <alignment horizontal="center" vertical="center"/>
    </xf>
    <xf numFmtId="37" fontId="1" fillId="0" borderId="158" xfId="0" applyNumberFormat="1" applyFont="1" applyBorder="1" applyAlignment="1">
      <alignment horizontal="center" vertical="center"/>
    </xf>
    <xf numFmtId="0" fontId="67" fillId="0" borderId="159" xfId="0" applyFont="1" applyBorder="1" applyAlignment="1">
      <alignment horizontal="center" vertical="center" wrapText="1"/>
    </xf>
    <xf numFmtId="0" fontId="31" fillId="24" borderId="168" xfId="0" applyFont="1" applyFill="1" applyBorder="1" applyAlignment="1">
      <alignment horizontal="center" vertical="center" wrapText="1"/>
    </xf>
    <xf numFmtId="0" fontId="31" fillId="21" borderId="168" xfId="0" applyNumberFormat="1" applyFont="1" applyFill="1" applyBorder="1" applyAlignment="1">
      <alignment vertical="center"/>
    </xf>
    <xf numFmtId="0" fontId="31" fillId="21" borderId="168" xfId="0" applyNumberFormat="1" applyFont="1" applyFill="1" applyBorder="1" applyAlignment="1">
      <alignment horizontal="center" vertical="center" wrapText="1"/>
    </xf>
    <xf numFmtId="0" fontId="31" fillId="22" borderId="168" xfId="0" applyFont="1" applyFill="1" applyBorder="1" applyAlignment="1">
      <alignment horizontal="center" vertical="center" wrapText="1"/>
    </xf>
    <xf numFmtId="174" fontId="31" fillId="24" borderId="168" xfId="0" applyNumberFormat="1" applyFont="1" applyFill="1" applyBorder="1" applyAlignment="1">
      <alignment horizontal="center" vertical="center" wrapText="1"/>
    </xf>
    <xf numFmtId="0" fontId="31" fillId="21" borderId="168" xfId="0" applyNumberFormat="1" applyFont="1" applyFill="1" applyBorder="1" applyAlignment="1">
      <alignment horizontal="center" vertical="center"/>
    </xf>
    <xf numFmtId="0" fontId="0" fillId="2" borderId="165" xfId="0" applyNumberFormat="1" applyFill="1" applyBorder="1" applyAlignment="1">
      <alignment vertical="center" wrapText="1"/>
    </xf>
    <xf numFmtId="0" fontId="0" fillId="2" borderId="165" xfId="0" applyNumberFormat="1" applyFill="1" applyBorder="1" applyAlignment="1">
      <alignment vertical="center"/>
    </xf>
    <xf numFmtId="177" fontId="41" fillId="2" borderId="165" xfId="5" applyNumberFormat="1" applyFont="1" applyFill="1" applyBorder="1" applyAlignment="1">
      <alignment horizontal="center" vertical="center"/>
    </xf>
    <xf numFmtId="0" fontId="0" fillId="2" borderId="165" xfId="0" applyNumberFormat="1" applyFill="1" applyBorder="1" applyAlignment="1">
      <alignment horizontal="center" vertical="center"/>
    </xf>
    <xf numFmtId="0" fontId="58" fillId="2" borderId="165" xfId="0" applyNumberFormat="1" applyFont="1" applyFill="1" applyBorder="1" applyAlignment="1">
      <alignment horizontal="center" vertical="center"/>
    </xf>
    <xf numFmtId="0" fontId="59" fillId="2" borderId="165" xfId="0" quotePrefix="1" applyNumberFormat="1" applyFont="1" applyFill="1" applyBorder="1" applyAlignment="1">
      <alignment vertical="center"/>
    </xf>
    <xf numFmtId="0" fontId="58" fillId="2" borderId="165" xfId="0" quotePrefix="1" applyNumberFormat="1" applyFont="1" applyFill="1" applyBorder="1" applyAlignment="1">
      <alignment vertical="center"/>
    </xf>
    <xf numFmtId="0" fontId="0" fillId="2" borderId="167" xfId="0" applyNumberFormat="1" applyFill="1" applyBorder="1" applyAlignment="1">
      <alignment vertical="center" wrapText="1"/>
    </xf>
    <xf numFmtId="0" fontId="0" fillId="2" borderId="167" xfId="0" applyNumberFormat="1" applyFill="1" applyBorder="1" applyAlignment="1">
      <alignment vertical="center"/>
    </xf>
    <xf numFmtId="177" fontId="41" fillId="2" borderId="167" xfId="5" applyNumberFormat="1" applyFont="1" applyFill="1" applyBorder="1" applyAlignment="1">
      <alignment horizontal="center" vertical="center"/>
    </xf>
    <xf numFmtId="0" fontId="0" fillId="2" borderId="167" xfId="0" applyNumberFormat="1" applyFill="1" applyBorder="1" applyAlignment="1">
      <alignment horizontal="center" vertical="center"/>
    </xf>
    <xf numFmtId="0" fontId="58" fillId="2" borderId="167" xfId="0" applyNumberFormat="1" applyFont="1" applyFill="1" applyBorder="1" applyAlignment="1">
      <alignment horizontal="center" vertical="center"/>
    </xf>
    <xf numFmtId="0" fontId="59" fillId="2" borderId="167" xfId="0" quotePrefix="1" applyNumberFormat="1" applyFont="1" applyFill="1" applyBorder="1" applyAlignment="1">
      <alignment vertical="center"/>
    </xf>
    <xf numFmtId="0" fontId="58" fillId="2" borderId="167" xfId="0" quotePrefix="1" applyNumberFormat="1" applyFont="1" applyFill="1" applyBorder="1" applyAlignment="1">
      <alignment vertical="center"/>
    </xf>
    <xf numFmtId="1" fontId="0" fillId="2" borderId="165" xfId="0" applyNumberFormat="1" applyFill="1" applyBorder="1" applyAlignment="1">
      <alignment horizontal="center" vertical="center"/>
    </xf>
    <xf numFmtId="0" fontId="41" fillId="2" borderId="165" xfId="0" applyNumberFormat="1" applyFont="1" applyFill="1" applyBorder="1" applyAlignment="1">
      <alignment vertical="center" wrapText="1"/>
    </xf>
    <xf numFmtId="0" fontId="41" fillId="2" borderId="165" xfId="0" applyNumberFormat="1" applyFont="1" applyFill="1" applyBorder="1" applyAlignment="1">
      <alignment vertical="center"/>
    </xf>
    <xf numFmtId="0" fontId="0" fillId="2" borderId="169" xfId="0" applyNumberFormat="1" applyFill="1" applyBorder="1" applyAlignment="1">
      <alignment vertical="center" wrapText="1"/>
    </xf>
    <xf numFmtId="0" fontId="0" fillId="2" borderId="169" xfId="0" applyNumberFormat="1" applyFill="1" applyBorder="1" applyAlignment="1">
      <alignment vertical="center"/>
    </xf>
    <xf numFmtId="177" fontId="41" fillId="2" borderId="169" xfId="5" applyNumberFormat="1" applyFont="1" applyFill="1" applyBorder="1" applyAlignment="1">
      <alignment horizontal="center" vertical="center"/>
    </xf>
    <xf numFmtId="0" fontId="0" fillId="2" borderId="169" xfId="0" applyNumberFormat="1" applyFill="1" applyBorder="1" applyAlignment="1">
      <alignment horizontal="center" vertical="center"/>
    </xf>
    <xf numFmtId="0" fontId="58" fillId="2" borderId="169" xfId="0" applyNumberFormat="1" applyFont="1" applyFill="1" applyBorder="1" applyAlignment="1">
      <alignment horizontal="center" vertical="center"/>
    </xf>
    <xf numFmtId="0" fontId="59" fillId="2" borderId="169" xfId="0" quotePrefix="1" applyNumberFormat="1" applyFont="1" applyFill="1" applyBorder="1" applyAlignment="1">
      <alignment vertical="center"/>
    </xf>
    <xf numFmtId="0" fontId="58" fillId="2" borderId="169" xfId="0" quotePrefix="1" applyNumberFormat="1" applyFont="1" applyFill="1" applyBorder="1" applyAlignment="1">
      <alignment vertical="center"/>
    </xf>
    <xf numFmtId="0" fontId="60" fillId="25" borderId="170" xfId="0" quotePrefix="1" applyNumberFormat="1" applyFont="1" applyFill="1" applyBorder="1" applyAlignment="1">
      <alignment vertical="center"/>
    </xf>
    <xf numFmtId="0" fontId="41" fillId="2" borderId="169" xfId="0" applyNumberFormat="1" applyFont="1" applyFill="1" applyBorder="1" applyAlignment="1">
      <alignment vertical="center" wrapText="1"/>
    </xf>
    <xf numFmtId="0" fontId="0" fillId="2" borderId="169" xfId="0" applyNumberFormat="1" applyFill="1" applyBorder="1" applyAlignment="1">
      <alignment horizontal="center" vertical="center" wrapText="1"/>
    </xf>
    <xf numFmtId="166" fontId="14" fillId="7" borderId="35" xfId="1" applyNumberFormat="1" applyFont="1" applyFill="1" applyBorder="1" applyAlignment="1">
      <alignment horizontal="center" vertical="center"/>
    </xf>
    <xf numFmtId="169" fontId="20" fillId="7" borderId="35" xfId="1" applyNumberFormat="1" applyFont="1" applyFill="1" applyBorder="1" applyAlignment="1">
      <alignment horizontal="center" vertical="center"/>
    </xf>
    <xf numFmtId="169" fontId="14" fillId="7" borderId="35" xfId="1" applyNumberFormat="1" applyFont="1" applyFill="1" applyBorder="1" applyAlignment="1">
      <alignment horizontal="center" vertical="center"/>
    </xf>
    <xf numFmtId="0" fontId="70" fillId="0" borderId="0" xfId="0" applyFont="1" applyAlignment="1"/>
    <xf numFmtId="0" fontId="0" fillId="0" borderId="0" xfId="0" applyAlignment="1">
      <alignment horizontal="center" wrapText="1"/>
    </xf>
    <xf numFmtId="0" fontId="31" fillId="26" borderId="0" xfId="0" applyFont="1" applyFill="1" applyAlignment="1">
      <alignment horizontal="center" vertical="center" wrapText="1"/>
    </xf>
    <xf numFmtId="0" fontId="31" fillId="22" borderId="0" xfId="0" applyFont="1" applyFill="1" applyAlignment="1">
      <alignment horizontal="center" vertical="center" wrapText="1"/>
    </xf>
    <xf numFmtId="0" fontId="31" fillId="22" borderId="0" xfId="0" applyFont="1" applyFill="1" applyAlignment="1">
      <alignment horizontal="left" vertical="center" wrapText="1"/>
    </xf>
    <xf numFmtId="38" fontId="0" fillId="0" borderId="0" xfId="0" applyNumberFormat="1"/>
    <xf numFmtId="0" fontId="0" fillId="0" borderId="0" xfId="0" applyNumberFormat="1" applyFill="1"/>
    <xf numFmtId="0" fontId="0" fillId="0" borderId="171" xfId="0" applyFont="1" applyBorder="1"/>
    <xf numFmtId="38" fontId="41" fillId="0" borderId="158" xfId="6" applyNumberFormat="1" applyFont="1" applyFill="1" applyBorder="1" applyAlignment="1">
      <alignment horizontal="center" vertical="center"/>
    </xf>
    <xf numFmtId="0" fontId="0" fillId="0" borderId="172" xfId="0" applyBorder="1" applyAlignment="1">
      <alignment vertical="center" wrapText="1"/>
    </xf>
    <xf numFmtId="0" fontId="0" fillId="0" borderId="173" xfId="0" applyBorder="1" applyAlignment="1">
      <alignment vertical="center" wrapText="1"/>
    </xf>
    <xf numFmtId="0" fontId="0" fillId="0" borderId="161" xfId="0" applyBorder="1" applyAlignment="1">
      <alignment horizontal="center" vertical="center" wrapText="1"/>
    </xf>
    <xf numFmtId="0" fontId="0" fillId="0" borderId="0" xfId="0" applyNumberFormat="1" applyFill="1" applyBorder="1"/>
    <xf numFmtId="0" fontId="35" fillId="0" borderId="0" xfId="7" applyNumberFormat="1" applyFill="1"/>
    <xf numFmtId="0" fontId="0" fillId="0" borderId="171" xfId="0" applyFont="1" applyBorder="1" applyAlignment="1">
      <alignment horizontal="left" vertical="center"/>
    </xf>
    <xf numFmtId="38" fontId="41" fillId="2" borderId="158" xfId="6" applyNumberFormat="1" applyFont="1" applyFill="1" applyBorder="1" applyAlignment="1">
      <alignment horizontal="center" vertical="center"/>
    </xf>
    <xf numFmtId="0" fontId="0" fillId="0" borderId="172" xfId="0" applyBorder="1" applyAlignment="1">
      <alignment wrapText="1"/>
    </xf>
    <xf numFmtId="0" fontId="0" fillId="0" borderId="173" xfId="0" applyBorder="1" applyAlignment="1">
      <alignment wrapText="1"/>
    </xf>
    <xf numFmtId="0" fontId="0" fillId="0" borderId="174" xfId="0" applyFont="1" applyBorder="1" applyAlignment="1">
      <alignment horizontal="left" vertical="center"/>
    </xf>
    <xf numFmtId="38" fontId="41" fillId="2" borderId="175" xfId="6" applyNumberFormat="1" applyFont="1" applyFill="1" applyBorder="1" applyAlignment="1">
      <alignment horizontal="center" vertical="center"/>
    </xf>
    <xf numFmtId="0" fontId="0" fillId="0" borderId="176" xfId="0" applyBorder="1" applyAlignment="1">
      <alignment vertical="center" wrapText="1"/>
    </xf>
    <xf numFmtId="0" fontId="0" fillId="0" borderId="0" xfId="0" applyNumberFormat="1"/>
    <xf numFmtId="0" fontId="39" fillId="21" borderId="0" xfId="0" applyFont="1" applyFill="1"/>
    <xf numFmtId="37" fontId="31" fillId="21" borderId="0" xfId="0" applyNumberFormat="1" applyFont="1" applyFill="1" applyBorder="1" applyAlignment="1">
      <alignment horizontal="left" wrapText="1"/>
    </xf>
    <xf numFmtId="5" fontId="56" fillId="21" borderId="0" xfId="0" applyNumberFormat="1" applyFont="1" applyFill="1" applyBorder="1" applyAlignment="1">
      <alignment horizontal="center" vertical="center"/>
    </xf>
    <xf numFmtId="37" fontId="56" fillId="21" borderId="0" xfId="0" applyNumberFormat="1" applyFont="1" applyFill="1" applyBorder="1" applyAlignment="1">
      <alignment horizontal="left" vertical="center" wrapText="1"/>
    </xf>
    <xf numFmtId="38" fontId="0" fillId="2" borderId="0" xfId="0" applyNumberFormat="1" applyFill="1"/>
    <xf numFmtId="0" fontId="0" fillId="2" borderId="0" xfId="0" applyNumberFormat="1" applyFill="1"/>
    <xf numFmtId="0" fontId="39" fillId="2" borderId="0" xfId="0" applyFont="1" applyFill="1"/>
    <xf numFmtId="0" fontId="31" fillId="2" borderId="0" xfId="0" applyFont="1" applyFill="1" applyBorder="1" applyAlignment="1">
      <alignment horizontal="left" vertical="center"/>
    </xf>
    <xf numFmtId="37" fontId="38" fillId="2" borderId="0" xfId="0" applyNumberFormat="1" applyFont="1" applyFill="1" applyBorder="1" applyAlignment="1">
      <alignment horizontal="center" vertical="center"/>
    </xf>
    <xf numFmtId="0" fontId="39" fillId="2" borderId="0" xfId="0" applyFont="1" applyFill="1" applyAlignment="1">
      <alignment wrapText="1"/>
    </xf>
    <xf numFmtId="0" fontId="31" fillId="22" borderId="0" xfId="0" applyFont="1" applyFill="1" applyBorder="1" applyAlignment="1">
      <alignment horizontal="center" vertical="center" wrapText="1"/>
    </xf>
    <xf numFmtId="0" fontId="0" fillId="0" borderId="177" xfId="0" applyFont="1" applyBorder="1" applyAlignment="1">
      <alignment horizontal="left" vertical="center"/>
    </xf>
    <xf numFmtId="38" fontId="41" fillId="0" borderId="178" xfId="6" applyNumberFormat="1" applyFont="1" applyFill="1" applyBorder="1" applyAlignment="1">
      <alignment horizontal="center" vertical="center"/>
    </xf>
    <xf numFmtId="0" fontId="0" fillId="0" borderId="179" xfId="0" applyBorder="1" applyAlignment="1">
      <alignment vertical="center" wrapText="1"/>
    </xf>
    <xf numFmtId="0" fontId="0" fillId="0" borderId="180" xfId="0" applyFont="1" applyBorder="1" applyAlignment="1">
      <alignment horizontal="left" vertical="center"/>
    </xf>
    <xf numFmtId="38" fontId="41" fillId="0" borderId="181" xfId="6" applyNumberFormat="1" applyFont="1" applyFill="1" applyBorder="1" applyAlignment="1">
      <alignment horizontal="center" vertical="center"/>
    </xf>
    <xf numFmtId="0" fontId="0" fillId="0" borderId="182" xfId="0" applyBorder="1" applyAlignment="1">
      <alignment vertical="center" wrapText="1"/>
    </xf>
    <xf numFmtId="0" fontId="41" fillId="0" borderId="180" xfId="0" applyFont="1" applyBorder="1" applyAlignment="1">
      <alignment horizontal="left" vertical="center"/>
    </xf>
    <xf numFmtId="0" fontId="0" fillId="0" borderId="182" xfId="0" applyFont="1" applyBorder="1" applyAlignment="1">
      <alignment horizontal="left" wrapText="1"/>
    </xf>
    <xf numFmtId="0" fontId="71" fillId="0" borderId="0" xfId="0" applyFont="1" applyAlignment="1">
      <alignment vertical="center" wrapText="1"/>
    </xf>
    <xf numFmtId="0" fontId="0" fillId="0" borderId="182" xfId="0" applyFill="1" applyBorder="1" applyAlignment="1">
      <alignment vertical="center" wrapText="1"/>
    </xf>
    <xf numFmtId="38" fontId="41" fillId="2" borderId="181" xfId="6" applyNumberFormat="1" applyFont="1" applyFill="1" applyBorder="1" applyAlignment="1">
      <alignment horizontal="center" vertical="center"/>
    </xf>
    <xf numFmtId="0" fontId="0" fillId="0" borderId="0" xfId="0" applyFill="1" applyBorder="1" applyAlignment="1">
      <alignment vertical="center" wrapText="1"/>
    </xf>
    <xf numFmtId="0" fontId="72" fillId="0" borderId="182" xfId="0" applyFont="1" applyBorder="1"/>
    <xf numFmtId="0" fontId="0" fillId="0" borderId="0" xfId="6" applyNumberFormat="1" applyFont="1" applyFill="1" applyBorder="1"/>
    <xf numFmtId="0" fontId="0" fillId="0" borderId="183" xfId="0" applyFont="1" applyBorder="1" applyAlignment="1">
      <alignment horizontal="left" vertical="center"/>
    </xf>
    <xf numFmtId="38" fontId="41" fillId="0" borderId="184" xfId="6" applyNumberFormat="1" applyFont="1" applyFill="1" applyBorder="1" applyAlignment="1">
      <alignment horizontal="center" vertical="center"/>
    </xf>
    <xf numFmtId="0" fontId="0" fillId="0" borderId="185" xfId="0" applyBorder="1" applyAlignment="1">
      <alignment vertical="center" wrapText="1"/>
    </xf>
    <xf numFmtId="37" fontId="31" fillId="21" borderId="181" xfId="0" applyNumberFormat="1" applyFont="1" applyFill="1" applyBorder="1" applyAlignment="1">
      <alignment horizontal="center" vertical="center"/>
    </xf>
    <xf numFmtId="0" fontId="31" fillId="21" borderId="181" xfId="0" applyNumberFormat="1" applyFont="1" applyFill="1" applyBorder="1" applyAlignment="1">
      <alignment horizontal="center" vertical="center"/>
    </xf>
    <xf numFmtId="37" fontId="56" fillId="21" borderId="0" xfId="0" applyNumberFormat="1" applyFont="1" applyFill="1" applyBorder="1" applyAlignment="1">
      <alignment horizontal="left" wrapText="1"/>
    </xf>
    <xf numFmtId="0" fontId="31" fillId="22" borderId="0" xfId="0" applyFont="1" applyFill="1" applyAlignment="1">
      <alignment vertical="center"/>
    </xf>
    <xf numFmtId="0" fontId="31" fillId="22" borderId="0" xfId="0" applyFont="1" applyFill="1" applyAlignment="1">
      <alignment vertical="center" wrapText="1"/>
    </xf>
    <xf numFmtId="0" fontId="0" fillId="0" borderId="186" xfId="0" applyFont="1" applyBorder="1" applyAlignment="1">
      <alignment horizontal="left" vertical="center"/>
    </xf>
    <xf numFmtId="38" fontId="41" fillId="0" borderId="187" xfId="6" applyNumberFormat="1" applyFont="1" applyFill="1" applyBorder="1" applyAlignment="1">
      <alignment horizontal="center" vertical="center"/>
    </xf>
    <xf numFmtId="0" fontId="0" fillId="0" borderId="188" xfId="0" applyBorder="1" applyAlignment="1">
      <alignment vertical="center" wrapText="1"/>
    </xf>
    <xf numFmtId="38" fontId="41" fillId="0" borderId="175" xfId="6" applyNumberFormat="1" applyFont="1" applyFill="1" applyBorder="1" applyAlignment="1">
      <alignment horizontal="center" vertical="center"/>
    </xf>
    <xf numFmtId="38" fontId="41" fillId="21" borderId="189" xfId="6" applyNumberFormat="1" applyFont="1" applyFill="1" applyBorder="1" applyAlignment="1">
      <alignment horizontal="center" vertical="center"/>
    </xf>
    <xf numFmtId="0" fontId="0" fillId="21" borderId="190" xfId="0" applyFill="1" applyBorder="1" applyAlignment="1">
      <alignment vertical="center" wrapText="1"/>
    </xf>
    <xf numFmtId="0" fontId="0" fillId="21" borderId="0" xfId="0" applyFill="1" applyBorder="1" applyAlignment="1">
      <alignment vertical="center" wrapText="1"/>
    </xf>
    <xf numFmtId="0" fontId="0" fillId="0" borderId="191" xfId="0" applyBorder="1"/>
    <xf numFmtId="0" fontId="73" fillId="0" borderId="0" xfId="0" applyFont="1"/>
    <xf numFmtId="0" fontId="48" fillId="0" borderId="193" xfId="0" quotePrefix="1" applyFont="1" applyFill="1" applyBorder="1" applyAlignment="1">
      <alignment horizontal="left" vertical="center" wrapText="1"/>
    </xf>
    <xf numFmtId="0" fontId="48" fillId="0" borderId="138" xfId="0" quotePrefix="1" applyFont="1" applyFill="1" applyBorder="1" applyAlignment="1">
      <alignment horizontal="left" vertical="center" wrapText="1"/>
    </xf>
    <xf numFmtId="0" fontId="48" fillId="0" borderId="96" xfId="0" quotePrefix="1" applyFont="1" applyFill="1" applyBorder="1" applyAlignment="1">
      <alignment horizontal="left" vertical="center" wrapText="1"/>
    </xf>
    <xf numFmtId="0" fontId="48" fillId="18" borderId="194" xfId="0" quotePrefix="1" applyFont="1" applyFill="1" applyBorder="1" applyAlignment="1">
      <alignment horizontal="left" vertical="center" wrapText="1"/>
    </xf>
    <xf numFmtId="0" fontId="48" fillId="18" borderId="138" xfId="0" quotePrefix="1" applyFont="1" applyFill="1" applyBorder="1" applyAlignment="1">
      <alignment horizontal="left" vertical="center" wrapText="1"/>
    </xf>
    <xf numFmtId="0" fontId="48" fillId="18" borderId="195" xfId="0" quotePrefix="1" applyFont="1" applyFill="1" applyBorder="1" applyAlignment="1">
      <alignment horizontal="left" vertical="center" wrapText="1"/>
    </xf>
    <xf numFmtId="0" fontId="48" fillId="0" borderId="145" xfId="0" quotePrefix="1" applyFont="1" applyFill="1" applyBorder="1" applyAlignment="1">
      <alignment horizontal="left" vertical="center" wrapText="1"/>
    </xf>
    <xf numFmtId="0" fontId="48" fillId="18" borderId="193" xfId="0" quotePrefix="1" applyFont="1" applyFill="1" applyBorder="1" applyAlignment="1">
      <alignment horizontal="left" vertical="center" wrapText="1"/>
    </xf>
    <xf numFmtId="0" fontId="48" fillId="18" borderId="96" xfId="0" quotePrefix="1" applyFont="1" applyFill="1" applyBorder="1" applyAlignment="1">
      <alignment horizontal="left" vertical="center" wrapText="1"/>
    </xf>
    <xf numFmtId="0" fontId="48" fillId="0" borderId="194" xfId="0" applyFont="1" applyFill="1" applyBorder="1" applyAlignment="1">
      <alignment horizontal="left" vertical="center" wrapText="1"/>
    </xf>
    <xf numFmtId="0" fontId="48" fillId="0" borderId="192" xfId="7" applyFont="1" applyFill="1" applyBorder="1" applyAlignment="1">
      <alignment horizontal="left" vertical="center" wrapText="1"/>
    </xf>
    <xf numFmtId="0" fontId="48" fillId="0" borderId="69" xfId="7" applyFont="1" applyFill="1" applyBorder="1" applyAlignment="1">
      <alignment horizontal="left" vertical="center" wrapText="1"/>
    </xf>
    <xf numFmtId="0" fontId="48" fillId="0" borderId="43" xfId="0" applyFont="1" applyFill="1" applyBorder="1" applyAlignment="1">
      <alignment horizontal="left" vertical="center" wrapText="1"/>
    </xf>
    <xf numFmtId="0" fontId="48" fillId="0" borderId="69" xfId="0" applyFont="1" applyFill="1" applyBorder="1" applyAlignment="1">
      <alignment horizontal="left" vertical="center" wrapText="1"/>
    </xf>
    <xf numFmtId="6" fontId="6" fillId="2" borderId="8" xfId="0" applyNumberFormat="1" applyFont="1" applyFill="1" applyBorder="1" applyAlignment="1">
      <alignment horizontal="center" vertical="top" wrapText="1"/>
    </xf>
    <xf numFmtId="0" fontId="23" fillId="9" borderId="0" xfId="0" applyFont="1" applyFill="1" applyBorder="1" applyAlignment="1">
      <alignment horizontal="center" vertical="top" wrapText="1"/>
    </xf>
    <xf numFmtId="0" fontId="24" fillId="9" borderId="0" xfId="0" applyFont="1" applyFill="1" applyBorder="1" applyAlignment="1">
      <alignment horizontal="center" vertical="top" wrapText="1"/>
    </xf>
    <xf numFmtId="170" fontId="14" fillId="8" borderId="1" xfId="2" applyNumberFormat="1" applyFont="1" applyFill="1" applyBorder="1" applyAlignment="1">
      <alignment horizontal="left" vertical="center"/>
    </xf>
    <xf numFmtId="166" fontId="16" fillId="0" borderId="6" xfId="1" applyNumberFormat="1" applyFont="1" applyBorder="1" applyAlignment="1">
      <alignment horizontal="left" vertical="center" wrapText="1"/>
    </xf>
    <xf numFmtId="166" fontId="16" fillId="0" borderId="5" xfId="1" applyNumberFormat="1" applyFont="1" applyBorder="1" applyAlignment="1">
      <alignment horizontal="left" vertical="center" wrapText="1"/>
    </xf>
    <xf numFmtId="166" fontId="16" fillId="0" borderId="3" xfId="1" applyNumberFormat="1" applyFont="1" applyBorder="1" applyAlignment="1">
      <alignment horizontal="left" vertical="center" wrapText="1"/>
    </xf>
    <xf numFmtId="166" fontId="12" fillId="0" borderId="2" xfId="1" applyNumberFormat="1" applyFont="1" applyBorder="1" applyAlignment="1">
      <alignment horizontal="left" vertical="center" wrapText="1"/>
    </xf>
    <xf numFmtId="166" fontId="12" fillId="0" borderId="0" xfId="1" applyNumberFormat="1" applyFont="1" applyBorder="1" applyAlignment="1">
      <alignment horizontal="left" vertical="center" wrapText="1"/>
    </xf>
    <xf numFmtId="166" fontId="12" fillId="0" borderId="4" xfId="1" applyNumberFormat="1" applyFont="1" applyBorder="1" applyAlignment="1">
      <alignment horizontal="left" vertical="center" wrapText="1"/>
    </xf>
    <xf numFmtId="169" fontId="14" fillId="8" borderId="36" xfId="1" applyNumberFormat="1" applyFont="1" applyFill="1" applyBorder="1" applyAlignment="1">
      <alignment horizontal="center" vertical="center" wrapText="1"/>
    </xf>
    <xf numFmtId="169" fontId="14" fillId="6" borderId="36" xfId="1" applyNumberFormat="1" applyFont="1" applyFill="1" applyBorder="1" applyAlignment="1">
      <alignment horizontal="center" vertical="center" wrapText="1"/>
    </xf>
    <xf numFmtId="166" fontId="14" fillId="8" borderId="5" xfId="1" applyNumberFormat="1" applyFont="1" applyFill="1" applyBorder="1" applyAlignment="1">
      <alignment horizontal="left" vertical="center" wrapText="1"/>
    </xf>
    <xf numFmtId="166" fontId="14" fillId="8" borderId="4" xfId="1" applyNumberFormat="1" applyFont="1" applyFill="1" applyBorder="1" applyAlignment="1">
      <alignment horizontal="left" vertical="center" wrapText="1"/>
    </xf>
    <xf numFmtId="166" fontId="14" fillId="8" borderId="36" xfId="1" applyNumberFormat="1" applyFont="1" applyFill="1" applyBorder="1" applyAlignment="1">
      <alignment horizontal="center" vertical="center" wrapText="1"/>
    </xf>
    <xf numFmtId="166" fontId="14" fillId="6" borderId="36" xfId="1" applyNumberFormat="1" applyFont="1" applyFill="1" applyBorder="1" applyAlignment="1">
      <alignment horizontal="center" vertical="center" wrapText="1"/>
    </xf>
    <xf numFmtId="166" fontId="18" fillId="0" borderId="2" xfId="1" applyNumberFormat="1" applyFont="1" applyBorder="1" applyAlignment="1">
      <alignment horizontal="left" vertical="center" wrapText="1"/>
    </xf>
    <xf numFmtId="166" fontId="18" fillId="0" borderId="0" xfId="1" applyNumberFormat="1" applyFont="1" applyBorder="1" applyAlignment="1">
      <alignment horizontal="left" vertical="center" wrapText="1"/>
    </xf>
    <xf numFmtId="166" fontId="22" fillId="0" borderId="6" xfId="1" applyNumberFormat="1" applyFont="1" applyBorder="1" applyAlignment="1">
      <alignment horizontal="left" vertical="center" wrapText="1"/>
    </xf>
    <xf numFmtId="166" fontId="22" fillId="0" borderId="3" xfId="1" applyNumberFormat="1" applyFont="1" applyBorder="1" applyAlignment="1">
      <alignment horizontal="left" vertical="center" wrapText="1"/>
    </xf>
    <xf numFmtId="166" fontId="22" fillId="0" borderId="5" xfId="1" applyNumberFormat="1" applyFont="1" applyBorder="1" applyAlignment="1">
      <alignment horizontal="left" vertical="center" wrapText="1"/>
    </xf>
    <xf numFmtId="166" fontId="20" fillId="8" borderId="5" xfId="1" applyNumberFormat="1" applyFont="1" applyFill="1" applyBorder="1" applyAlignment="1">
      <alignment horizontal="left" vertical="center" wrapText="1"/>
    </xf>
    <xf numFmtId="166" fontId="20" fillId="8" borderId="4" xfId="1" applyNumberFormat="1" applyFont="1" applyFill="1" applyBorder="1" applyAlignment="1">
      <alignment horizontal="left" vertical="center" wrapText="1"/>
    </xf>
    <xf numFmtId="166" fontId="18" fillId="0" borderId="4" xfId="1" applyNumberFormat="1" applyFont="1" applyBorder="1" applyAlignment="1">
      <alignment horizontal="left" vertical="center" wrapText="1"/>
    </xf>
    <xf numFmtId="169" fontId="20" fillId="8" borderId="36" xfId="1" applyNumberFormat="1" applyFont="1" applyFill="1" applyBorder="1" applyAlignment="1">
      <alignment horizontal="center" vertical="center" wrapText="1"/>
    </xf>
    <xf numFmtId="169" fontId="20" fillId="6" borderId="36" xfId="1" applyNumberFormat="1" applyFont="1" applyFill="1" applyBorder="1" applyAlignment="1">
      <alignment horizontal="center" vertical="center" wrapText="1"/>
    </xf>
    <xf numFmtId="166" fontId="18" fillId="0" borderId="1" xfId="1" applyNumberFormat="1" applyFont="1" applyBorder="1" applyAlignment="1">
      <alignment horizontal="left" vertical="center" wrapText="1"/>
    </xf>
    <xf numFmtId="166" fontId="12" fillId="0" borderId="45" xfId="1" applyNumberFormat="1" applyFont="1" applyBorder="1" applyAlignment="1">
      <alignment horizontal="left" vertical="center" wrapText="1"/>
    </xf>
    <xf numFmtId="166" fontId="22" fillId="0" borderId="6" xfId="1" applyNumberFormat="1" applyFont="1" applyBorder="1" applyAlignment="1">
      <alignment horizontal="center" vertical="center" wrapText="1"/>
    </xf>
    <xf numFmtId="166" fontId="22" fillId="0" borderId="3" xfId="1" applyNumberFormat="1" applyFont="1" applyBorder="1" applyAlignment="1">
      <alignment horizontal="center" vertical="center" wrapText="1"/>
    </xf>
    <xf numFmtId="166" fontId="22" fillId="0" borderId="5" xfId="1" applyNumberFormat="1" applyFont="1" applyBorder="1" applyAlignment="1">
      <alignment horizontal="center" vertical="center" wrapText="1"/>
    </xf>
    <xf numFmtId="166" fontId="18" fillId="0" borderId="46" xfId="1" applyNumberFormat="1" applyFont="1" applyBorder="1" applyAlignment="1">
      <alignment horizontal="left" vertical="center" wrapText="1"/>
    </xf>
    <xf numFmtId="166" fontId="18" fillId="0" borderId="36" xfId="1" applyNumberFormat="1" applyFont="1" applyBorder="1" applyAlignment="1">
      <alignment horizontal="left" vertical="center" wrapText="1"/>
    </xf>
    <xf numFmtId="0" fontId="24" fillId="9" borderId="0" xfId="0" applyFont="1" applyFill="1" applyBorder="1" applyAlignment="1">
      <alignment horizontal="left" vertical="top" wrapText="1"/>
    </xf>
    <xf numFmtId="0" fontId="2" fillId="4" borderId="58" xfId="0" applyFont="1" applyFill="1" applyBorder="1" applyAlignment="1">
      <alignment horizontal="left" vertical="center"/>
    </xf>
    <xf numFmtId="0" fontId="2" fillId="4" borderId="4" xfId="0" applyFont="1" applyFill="1" applyBorder="1" applyAlignment="1">
      <alignment horizontal="left" vertical="center"/>
    </xf>
    <xf numFmtId="0" fontId="2" fillId="4" borderId="11" xfId="0" applyFont="1" applyFill="1" applyBorder="1" applyAlignment="1">
      <alignment horizontal="left" vertical="center"/>
    </xf>
    <xf numFmtId="0" fontId="26" fillId="2" borderId="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6" xfId="0" applyFont="1" applyFill="1" applyBorder="1" applyAlignment="1">
      <alignment vertical="center" wrapText="1"/>
    </xf>
    <xf numFmtId="0" fontId="26" fillId="2" borderId="3" xfId="0" applyFont="1" applyFill="1" applyBorder="1" applyAlignment="1">
      <alignment vertical="center" wrapText="1"/>
    </xf>
    <xf numFmtId="0" fontId="26" fillId="2" borderId="5" xfId="0" applyFont="1" applyFill="1" applyBorder="1" applyAlignment="1">
      <alignment vertical="center" wrapText="1"/>
    </xf>
    <xf numFmtId="0" fontId="25" fillId="10" borderId="48" xfId="0" applyFont="1" applyFill="1" applyBorder="1" applyAlignment="1">
      <alignment horizontal="center" vertical="center" wrapText="1"/>
    </xf>
    <xf numFmtId="0" fontId="25" fillId="10" borderId="36" xfId="0" applyFont="1" applyFill="1" applyBorder="1" applyAlignment="1">
      <alignment horizontal="center" vertical="center" wrapText="1"/>
    </xf>
    <xf numFmtId="0" fontId="25" fillId="10" borderId="37" xfId="0" applyFont="1" applyFill="1" applyBorder="1" applyAlignment="1">
      <alignment horizontal="center" vertical="center" wrapText="1"/>
    </xf>
    <xf numFmtId="0" fontId="25" fillId="5" borderId="48" xfId="0" applyFont="1" applyFill="1" applyBorder="1" applyAlignment="1">
      <alignment horizontal="center" vertical="center" wrapText="1"/>
    </xf>
    <xf numFmtId="0" fontId="25" fillId="5" borderId="36" xfId="0" applyFont="1" applyFill="1" applyBorder="1" applyAlignment="1">
      <alignment horizontal="center" vertical="center" wrapText="1"/>
    </xf>
    <xf numFmtId="0" fontId="25" fillId="5" borderId="67" xfId="0" applyFont="1" applyFill="1" applyBorder="1" applyAlignment="1">
      <alignment horizontal="center" vertical="center" wrapText="1"/>
    </xf>
    <xf numFmtId="0" fontId="2" fillId="4" borderId="73" xfId="0" applyFont="1" applyFill="1" applyBorder="1" applyAlignment="1">
      <alignment horizontal="left" vertical="center"/>
    </xf>
    <xf numFmtId="0" fontId="2" fillId="4" borderId="74" xfId="0" applyFont="1" applyFill="1" applyBorder="1" applyAlignment="1">
      <alignment horizontal="left" vertical="center"/>
    </xf>
    <xf numFmtId="0" fontId="2" fillId="4" borderId="75" xfId="0" applyFont="1" applyFill="1" applyBorder="1" applyAlignment="1">
      <alignment horizontal="left" vertical="center"/>
    </xf>
    <xf numFmtId="0" fontId="25" fillId="5" borderId="43" xfId="0" applyFont="1" applyFill="1" applyBorder="1" applyAlignment="1">
      <alignment horizontal="left" vertical="center" wrapText="1"/>
    </xf>
    <xf numFmtId="0" fontId="25" fillId="5" borderId="3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56" xfId="0" applyFont="1" applyFill="1" applyBorder="1" applyAlignment="1">
      <alignment horizontal="left" vertical="center" wrapText="1"/>
    </xf>
    <xf numFmtId="0" fontId="26" fillId="2" borderId="57" xfId="0" applyFont="1" applyFill="1" applyBorder="1" applyAlignment="1">
      <alignment horizontal="left" vertical="center" wrapText="1"/>
    </xf>
    <xf numFmtId="0" fontId="26" fillId="2" borderId="58" xfId="0" applyFont="1" applyFill="1" applyBorder="1" applyAlignment="1">
      <alignment horizontal="left" vertical="center" wrapText="1"/>
    </xf>
    <xf numFmtId="0" fontId="26" fillId="2" borderId="2" xfId="0" applyFont="1" applyFill="1" applyBorder="1" applyAlignment="1">
      <alignment vertical="center" wrapText="1"/>
    </xf>
    <xf numFmtId="0" fontId="26" fillId="2" borderId="0" xfId="0" applyFont="1" applyFill="1" applyBorder="1" applyAlignment="1">
      <alignment vertical="center" wrapText="1"/>
    </xf>
    <xf numFmtId="0" fontId="26" fillId="2" borderId="4" xfId="0" applyFont="1" applyFill="1" applyBorder="1" applyAlignment="1">
      <alignment vertical="center" wrapText="1"/>
    </xf>
    <xf numFmtId="0" fontId="26" fillId="2" borderId="2"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 fillId="5" borderId="25" xfId="0" applyFont="1" applyFill="1" applyBorder="1" applyAlignment="1">
      <alignment horizontal="center" vertical="center"/>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3" fillId="2" borderId="17"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2" fillId="5" borderId="24" xfId="0" applyFont="1" applyFill="1" applyBorder="1" applyAlignment="1">
      <alignment horizontal="center" vertical="center"/>
    </xf>
    <xf numFmtId="0" fontId="2" fillId="5" borderId="26" xfId="0" applyFont="1" applyFill="1" applyBorder="1" applyAlignment="1">
      <alignment horizontal="center" vertical="center"/>
    </xf>
    <xf numFmtId="0" fontId="3" fillId="2" borderId="28" xfId="0" applyFont="1" applyFill="1" applyBorder="1" applyAlignment="1">
      <alignment vertical="center" wrapText="1"/>
    </xf>
    <xf numFmtId="173" fontId="48" fillId="0" borderId="113" xfId="0" applyNumberFormat="1" applyFont="1" applyFill="1" applyBorder="1" applyAlignment="1">
      <alignment horizontal="center" vertical="center" wrapText="1"/>
    </xf>
    <xf numFmtId="173" fontId="48" fillId="0" borderId="116" xfId="0" applyNumberFormat="1" applyFont="1" applyFill="1" applyBorder="1" applyAlignment="1">
      <alignment horizontal="center" vertical="center" wrapText="1"/>
    </xf>
    <xf numFmtId="173" fontId="48" fillId="0" borderId="128" xfId="0" applyNumberFormat="1" applyFont="1" applyFill="1" applyBorder="1" applyAlignment="1">
      <alignment horizontal="center" vertical="center" wrapText="1"/>
    </xf>
    <xf numFmtId="0" fontId="49" fillId="18" borderId="113" xfId="0" applyFont="1" applyFill="1" applyBorder="1" applyAlignment="1">
      <alignment horizontal="left" vertical="center" wrapText="1"/>
    </xf>
    <xf numFmtId="0" fontId="49" fillId="18" borderId="116" xfId="0" applyFont="1" applyFill="1" applyBorder="1" applyAlignment="1">
      <alignment horizontal="left" vertical="center" wrapText="1"/>
    </xf>
    <xf numFmtId="0" fontId="49" fillId="18" borderId="120" xfId="0" applyFont="1" applyFill="1" applyBorder="1" applyAlignment="1">
      <alignment horizontal="left" vertical="center" wrapText="1"/>
    </xf>
    <xf numFmtId="0" fontId="48" fillId="18" borderId="103" xfId="0" applyNumberFormat="1" applyFont="1" applyFill="1" applyBorder="1" applyAlignment="1">
      <alignment horizontal="left" vertical="center" wrapText="1"/>
    </xf>
    <xf numFmtId="0" fontId="48" fillId="18" borderId="110" xfId="0" applyNumberFormat="1" applyFont="1" applyFill="1" applyBorder="1" applyAlignment="1">
      <alignment horizontal="left" vertical="center" wrapText="1"/>
    </xf>
    <xf numFmtId="0" fontId="48" fillId="18" borderId="97" xfId="0" applyNumberFormat="1" applyFont="1" applyFill="1" applyBorder="1" applyAlignment="1">
      <alignment horizontal="left" vertical="center" wrapText="1"/>
    </xf>
    <xf numFmtId="0" fontId="1" fillId="18" borderId="113" xfId="0" applyNumberFormat="1" applyFont="1" applyFill="1" applyBorder="1" applyAlignment="1">
      <alignment horizontal="center" vertical="center" wrapText="1"/>
    </xf>
    <xf numFmtId="0" fontId="1" fillId="18" borderId="116" xfId="0" applyNumberFormat="1" applyFont="1" applyFill="1" applyBorder="1" applyAlignment="1">
      <alignment horizontal="center" vertical="center" wrapText="1"/>
    </xf>
    <xf numFmtId="0" fontId="1" fillId="18" borderId="120" xfId="0" applyNumberFormat="1" applyFont="1" applyFill="1" applyBorder="1" applyAlignment="1">
      <alignment horizontal="center" vertical="center" wrapText="1"/>
    </xf>
    <xf numFmtId="175" fontId="48" fillId="18" borderId="112" xfId="0" applyNumberFormat="1" applyFont="1" applyFill="1" applyBorder="1" applyAlignment="1">
      <alignment horizontal="center" vertical="center" wrapText="1"/>
    </xf>
    <xf numFmtId="175" fontId="48" fillId="18" borderId="114" xfId="0" applyNumberFormat="1" applyFont="1" applyFill="1" applyBorder="1" applyAlignment="1">
      <alignment horizontal="center" vertical="center" wrapText="1"/>
    </xf>
    <xf numFmtId="175" fontId="48" fillId="18" borderId="99" xfId="0" applyNumberFormat="1" applyFont="1" applyFill="1" applyBorder="1" applyAlignment="1">
      <alignment horizontal="center" vertical="center" wrapText="1"/>
    </xf>
    <xf numFmtId="175" fontId="48" fillId="0" borderId="151" xfId="0" applyNumberFormat="1" applyFont="1" applyFill="1" applyBorder="1" applyAlignment="1">
      <alignment horizontal="center" vertical="center" wrapText="1"/>
    </xf>
    <xf numFmtId="175" fontId="48" fillId="0" borderId="106" xfId="0" applyNumberFormat="1" applyFont="1" applyFill="1" applyBorder="1" applyAlignment="1">
      <alignment horizontal="center" vertical="center" wrapText="1"/>
    </xf>
    <xf numFmtId="175" fontId="48" fillId="0" borderId="96" xfId="0" applyNumberFormat="1" applyFont="1" applyFill="1" applyBorder="1" applyAlignment="1">
      <alignment horizontal="center" vertical="center" wrapText="1"/>
    </xf>
    <xf numFmtId="175" fontId="48" fillId="18" borderId="103" xfId="0" applyNumberFormat="1" applyFont="1" applyFill="1" applyBorder="1" applyAlignment="1">
      <alignment horizontal="center" vertical="center" wrapText="1"/>
    </xf>
    <xf numFmtId="175" fontId="48" fillId="18" borderId="110" xfId="0" applyNumberFormat="1" applyFont="1" applyFill="1" applyBorder="1" applyAlignment="1">
      <alignment horizontal="center" vertical="center" wrapText="1"/>
    </xf>
    <xf numFmtId="175" fontId="48" fillId="18" borderId="97" xfId="0" applyNumberFormat="1" applyFont="1" applyFill="1" applyBorder="1" applyAlignment="1">
      <alignment horizontal="center" vertical="center" wrapText="1"/>
    </xf>
    <xf numFmtId="175" fontId="48" fillId="0" borderId="103" xfId="0" applyNumberFormat="1" applyFont="1" applyFill="1" applyBorder="1" applyAlignment="1">
      <alignment horizontal="center" vertical="center" wrapText="1"/>
    </xf>
    <xf numFmtId="175" fontId="48" fillId="0" borderId="110" xfId="0" applyNumberFormat="1" applyFont="1" applyFill="1" applyBorder="1" applyAlignment="1">
      <alignment horizontal="center" vertical="center" wrapText="1"/>
    </xf>
    <xf numFmtId="175" fontId="48" fillId="0" borderId="97" xfId="0" applyNumberFormat="1" applyFont="1" applyFill="1" applyBorder="1" applyAlignment="1">
      <alignment horizontal="center" vertical="center" wrapText="1"/>
    </xf>
    <xf numFmtId="175" fontId="48" fillId="0" borderId="113" xfId="0" applyNumberFormat="1" applyFont="1" applyFill="1" applyBorder="1" applyAlignment="1">
      <alignment horizontal="center" vertical="center" wrapText="1"/>
    </xf>
    <xf numFmtId="175" fontId="48" fillId="0" borderId="116" xfId="0" applyNumberFormat="1" applyFont="1" applyFill="1" applyBorder="1" applyAlignment="1">
      <alignment horizontal="center" vertical="center" wrapText="1"/>
    </xf>
    <xf numFmtId="175" fontId="48" fillId="0" borderId="120" xfId="0" applyNumberFormat="1" applyFont="1" applyFill="1" applyBorder="1" applyAlignment="1">
      <alignment horizontal="center" vertical="center" wrapText="1"/>
    </xf>
    <xf numFmtId="0" fontId="1" fillId="18" borderId="128" xfId="0" applyNumberFormat="1" applyFont="1" applyFill="1" applyBorder="1" applyAlignment="1">
      <alignment horizontal="center" vertical="center" wrapText="1"/>
    </xf>
    <xf numFmtId="173" fontId="48" fillId="18" borderId="112" xfId="0" applyNumberFormat="1" applyFont="1" applyFill="1" applyBorder="1" applyAlignment="1">
      <alignment horizontal="center" vertical="center" wrapText="1"/>
    </xf>
    <xf numFmtId="173" fontId="48" fillId="18" borderId="114" xfId="0" applyNumberFormat="1" applyFont="1" applyFill="1" applyBorder="1" applyAlignment="1">
      <alignment horizontal="center" vertical="center" wrapText="1"/>
    </xf>
    <xf numFmtId="173" fontId="48" fillId="18" borderId="109" xfId="0" applyNumberFormat="1" applyFont="1" applyFill="1" applyBorder="1" applyAlignment="1">
      <alignment horizontal="center" vertical="center" wrapText="1"/>
    </xf>
    <xf numFmtId="173" fontId="48" fillId="0" borderId="151" xfId="0" applyNumberFormat="1" applyFont="1" applyFill="1" applyBorder="1" applyAlignment="1">
      <alignment horizontal="center" vertical="center" wrapText="1"/>
    </xf>
    <xf numFmtId="173" fontId="48" fillId="0" borderId="106" xfId="0" applyNumberFormat="1" applyFont="1" applyFill="1" applyBorder="1" applyAlignment="1">
      <alignment horizontal="center" vertical="center" wrapText="1"/>
    </xf>
    <xf numFmtId="173" fontId="48" fillId="0" borderId="138" xfId="0" applyNumberFormat="1" applyFont="1" applyFill="1" applyBorder="1" applyAlignment="1">
      <alignment horizontal="center" vertical="center" wrapText="1"/>
    </xf>
    <xf numFmtId="173" fontId="48" fillId="18" borderId="103" xfId="0" applyNumberFormat="1" applyFont="1" applyFill="1" applyBorder="1" applyAlignment="1">
      <alignment horizontal="center" vertical="center" wrapText="1"/>
    </xf>
    <xf numFmtId="173" fontId="48" fillId="18" borderId="110" xfId="0" applyNumberFormat="1" applyFont="1" applyFill="1" applyBorder="1" applyAlignment="1">
      <alignment horizontal="center" vertical="center" wrapText="1"/>
    </xf>
    <xf numFmtId="173" fontId="48" fillId="18" borderId="34" xfId="0" applyNumberFormat="1" applyFont="1" applyFill="1" applyBorder="1" applyAlignment="1">
      <alignment horizontal="center" vertical="center" wrapText="1"/>
    </xf>
    <xf numFmtId="173" fontId="48" fillId="0" borderId="103" xfId="0" applyNumberFormat="1" applyFont="1" applyFill="1" applyBorder="1" applyAlignment="1">
      <alignment horizontal="center" vertical="center" wrapText="1"/>
    </xf>
    <xf numFmtId="173" fontId="48" fillId="0" borderId="110" xfId="0" applyNumberFormat="1" applyFont="1" applyFill="1" applyBorder="1" applyAlignment="1">
      <alignment horizontal="center" vertical="center" wrapText="1"/>
    </xf>
    <xf numFmtId="173" fontId="48" fillId="0" borderId="34" xfId="0" applyNumberFormat="1" applyFont="1" applyFill="1" applyBorder="1" applyAlignment="1">
      <alignment horizontal="center" vertical="center" wrapText="1"/>
    </xf>
    <xf numFmtId="175" fontId="48" fillId="0" borderId="138" xfId="0" applyNumberFormat="1" applyFont="1" applyFill="1" applyBorder="1" applyAlignment="1">
      <alignment horizontal="center" vertical="center" wrapText="1"/>
    </xf>
    <xf numFmtId="175" fontId="48" fillId="0" borderId="34" xfId="0" applyNumberFormat="1" applyFont="1" applyFill="1" applyBorder="1" applyAlignment="1">
      <alignment horizontal="center" vertical="center" wrapText="1"/>
    </xf>
    <xf numFmtId="175" fontId="48" fillId="0" borderId="128" xfId="0" applyNumberFormat="1" applyFont="1" applyFill="1" applyBorder="1" applyAlignment="1">
      <alignment horizontal="center" vertical="center" wrapText="1"/>
    </xf>
    <xf numFmtId="0" fontId="51" fillId="18" borderId="86" xfId="0" applyFont="1" applyFill="1" applyBorder="1" applyAlignment="1">
      <alignment horizontal="center" vertical="center" textRotation="90" wrapText="1"/>
    </xf>
    <xf numFmtId="0" fontId="51" fillId="18" borderId="106" xfId="0" applyFont="1" applyFill="1" applyBorder="1" applyAlignment="1">
      <alignment horizontal="center" vertical="center" textRotation="90" wrapText="1"/>
    </xf>
    <xf numFmtId="0" fontId="51" fillId="18" borderId="96" xfId="0" applyFont="1" applyFill="1" applyBorder="1" applyAlignment="1">
      <alignment horizontal="center" vertical="center" textRotation="90" wrapText="1"/>
    </xf>
    <xf numFmtId="0" fontId="49" fillId="18" borderId="124" xfId="7" applyFont="1" applyFill="1" applyBorder="1" applyAlignment="1">
      <alignment horizontal="left" vertical="center" wrapText="1"/>
    </xf>
    <xf numFmtId="0" fontId="49" fillId="18" borderId="116" xfId="7" applyFont="1" applyFill="1" applyBorder="1" applyAlignment="1">
      <alignment horizontal="left" vertical="center" wrapText="1"/>
    </xf>
    <xf numFmtId="0" fontId="49" fillId="18" borderId="128" xfId="7" applyFont="1" applyFill="1" applyBorder="1" applyAlignment="1">
      <alignment horizontal="left" vertical="center" wrapText="1"/>
    </xf>
    <xf numFmtId="0" fontId="48" fillId="18" borderId="88" xfId="0" applyNumberFormat="1" applyFont="1" applyFill="1" applyBorder="1" applyAlignment="1">
      <alignment horizontal="left" vertical="center" wrapText="1"/>
    </xf>
    <xf numFmtId="0" fontId="48" fillId="18" borderId="34" xfId="0" applyNumberFormat="1" applyFont="1" applyFill="1" applyBorder="1" applyAlignment="1">
      <alignment horizontal="left" vertical="center" wrapText="1"/>
    </xf>
    <xf numFmtId="0" fontId="1" fillId="18" borderId="124" xfId="0" applyNumberFormat="1" applyFont="1" applyFill="1" applyBorder="1" applyAlignment="1">
      <alignment horizontal="center" vertical="center" wrapText="1"/>
    </xf>
    <xf numFmtId="173" fontId="48" fillId="18" borderId="93" xfId="0" applyNumberFormat="1" applyFont="1" applyFill="1" applyBorder="1" applyAlignment="1">
      <alignment horizontal="center" vertical="center" wrapText="1"/>
    </xf>
    <xf numFmtId="173" fontId="48" fillId="0" borderId="86" xfId="0" applyNumberFormat="1" applyFont="1" applyFill="1" applyBorder="1" applyAlignment="1">
      <alignment horizontal="center" vertical="center" wrapText="1"/>
    </xf>
    <xf numFmtId="173" fontId="48" fillId="18" borderId="88" xfId="0" applyNumberFormat="1" applyFont="1" applyFill="1" applyBorder="1" applyAlignment="1">
      <alignment horizontal="center" vertical="center" wrapText="1"/>
    </xf>
    <xf numFmtId="175" fontId="48" fillId="18" borderId="34" xfId="0" applyNumberFormat="1" applyFont="1" applyFill="1" applyBorder="1" applyAlignment="1">
      <alignment horizontal="center" vertical="center" wrapText="1"/>
    </xf>
    <xf numFmtId="173" fontId="48" fillId="0" borderId="88" xfId="0" applyNumberFormat="1" applyFont="1" applyFill="1" applyBorder="1" applyAlignment="1">
      <alignment horizontal="center" vertical="center" wrapText="1"/>
    </xf>
    <xf numFmtId="173" fontId="48" fillId="0" borderId="124" xfId="0" applyNumberFormat="1" applyFont="1" applyFill="1" applyBorder="1" applyAlignment="1">
      <alignment horizontal="center" vertical="center" wrapText="1"/>
    </xf>
    <xf numFmtId="0" fontId="49" fillId="18" borderId="113" xfId="7" applyFont="1" applyFill="1" applyBorder="1" applyAlignment="1">
      <alignment horizontal="left" vertical="center" wrapText="1"/>
    </xf>
    <xf numFmtId="175" fontId="50" fillId="0" borderId="135" xfId="0" applyNumberFormat="1" applyFont="1" applyFill="1" applyBorder="1" applyAlignment="1">
      <alignment horizontal="center" vertical="center" wrapText="1"/>
    </xf>
    <xf numFmtId="175" fontId="50" fillId="0" borderId="136" xfId="0" applyNumberFormat="1" applyFont="1" applyFill="1" applyBorder="1" applyAlignment="1">
      <alignment horizontal="center" vertical="center" wrapText="1"/>
    </xf>
    <xf numFmtId="175" fontId="50" fillId="0" borderId="137" xfId="0" applyNumberFormat="1" applyFont="1" applyFill="1" applyBorder="1" applyAlignment="1">
      <alignment horizontal="center" vertical="center" wrapText="1"/>
    </xf>
    <xf numFmtId="175" fontId="50" fillId="0" borderId="100" xfId="0" applyNumberFormat="1" applyFont="1" applyFill="1" applyBorder="1" applyAlignment="1">
      <alignment horizontal="center" vertical="center" wrapText="1"/>
    </xf>
    <xf numFmtId="175" fontId="50" fillId="0" borderId="41" xfId="0" applyNumberFormat="1" applyFont="1" applyFill="1" applyBorder="1" applyAlignment="1">
      <alignment horizontal="center" vertical="center" wrapText="1"/>
    </xf>
    <xf numFmtId="175" fontId="50" fillId="0" borderId="101" xfId="0" applyNumberFormat="1" applyFont="1" applyFill="1" applyBorder="1" applyAlignment="1">
      <alignment horizontal="center" vertical="center" wrapText="1"/>
    </xf>
    <xf numFmtId="175" fontId="50" fillId="0" borderId="118" xfId="0" applyNumberFormat="1" applyFont="1" applyFill="1" applyBorder="1" applyAlignment="1">
      <alignment horizontal="center" vertical="center" wrapText="1"/>
    </xf>
    <xf numFmtId="175" fontId="50" fillId="0" borderId="117" xfId="0" applyNumberFormat="1" applyFont="1" applyFill="1" applyBorder="1" applyAlignment="1">
      <alignment horizontal="center" vertical="center" wrapText="1"/>
    </xf>
    <xf numFmtId="175" fontId="50" fillId="0" borderId="141" xfId="0" applyNumberFormat="1" applyFont="1" applyFill="1" applyBorder="1" applyAlignment="1">
      <alignment horizontal="center" vertical="center" wrapText="1"/>
    </xf>
    <xf numFmtId="175" fontId="53" fillId="0" borderId="142" xfId="0" applyNumberFormat="1" applyFont="1" applyFill="1" applyBorder="1" applyAlignment="1">
      <alignment horizontal="center" vertical="center" wrapText="1"/>
    </xf>
    <xf numFmtId="175" fontId="53" fillId="0" borderId="45" xfId="0" applyNumberFormat="1" applyFont="1" applyFill="1" applyBorder="1" applyAlignment="1">
      <alignment horizontal="center" vertical="center" wrapText="1"/>
    </xf>
    <xf numFmtId="175" fontId="53" fillId="0" borderId="143" xfId="0" applyNumberFormat="1" applyFont="1" applyFill="1" applyBorder="1" applyAlignment="1">
      <alignment horizontal="center" vertical="center" wrapText="1"/>
    </xf>
    <xf numFmtId="175" fontId="53" fillId="0" borderId="100" xfId="0" applyNumberFormat="1" applyFont="1" applyFill="1" applyBorder="1" applyAlignment="1">
      <alignment horizontal="center" vertical="center" wrapText="1"/>
    </xf>
    <xf numFmtId="175" fontId="53" fillId="0" borderId="41" xfId="0" applyNumberFormat="1" applyFont="1" applyFill="1" applyBorder="1" applyAlignment="1">
      <alignment horizontal="center" vertical="center" wrapText="1"/>
    </xf>
    <xf numFmtId="175" fontId="53" fillId="0" borderId="101" xfId="0" applyNumberFormat="1" applyFont="1" applyFill="1" applyBorder="1" applyAlignment="1">
      <alignment horizontal="center" vertical="center" wrapText="1"/>
    </xf>
    <xf numFmtId="173" fontId="48" fillId="18" borderId="43" xfId="0" applyNumberFormat="1" applyFont="1" applyFill="1" applyBorder="1" applyAlignment="1">
      <alignment horizontal="center" vertical="center" wrapText="1"/>
    </xf>
    <xf numFmtId="173" fontId="48" fillId="18" borderId="3" xfId="0" applyNumberFormat="1" applyFont="1" applyFill="1" applyBorder="1" applyAlignment="1">
      <alignment horizontal="center" vertical="center" wrapText="1"/>
    </xf>
    <xf numFmtId="173" fontId="48" fillId="18" borderId="119" xfId="0" applyNumberFormat="1" applyFont="1" applyFill="1" applyBorder="1" applyAlignment="1">
      <alignment horizontal="center" vertical="center" wrapText="1"/>
    </xf>
    <xf numFmtId="173" fontId="48" fillId="0" borderId="43" xfId="0" applyNumberFormat="1" applyFont="1" applyBorder="1" applyAlignment="1">
      <alignment horizontal="center" vertical="center" wrapText="1"/>
    </xf>
    <xf numFmtId="173" fontId="48" fillId="0" borderId="3" xfId="0" applyNumberFormat="1" applyFont="1" applyBorder="1" applyAlignment="1">
      <alignment horizontal="center" vertical="center" wrapText="1"/>
    </xf>
    <xf numFmtId="173" fontId="48" fillId="0" borderId="119" xfId="0" applyNumberFormat="1" applyFont="1" applyBorder="1" applyAlignment="1">
      <alignment horizontal="center" vertical="center" wrapText="1"/>
    </xf>
    <xf numFmtId="173" fontId="48" fillId="0" borderId="113" xfId="0" applyNumberFormat="1" applyFont="1" applyBorder="1" applyAlignment="1">
      <alignment horizontal="center" vertical="center" wrapText="1"/>
    </xf>
    <xf numFmtId="173" fontId="48" fillId="0" borderId="116" xfId="0" applyNumberFormat="1" applyFont="1" applyBorder="1" applyAlignment="1">
      <alignment horizontal="center" vertical="center" wrapText="1"/>
    </xf>
    <xf numFmtId="173" fontId="48" fillId="0" borderId="120" xfId="0" applyNumberFormat="1" applyFont="1" applyBorder="1" applyAlignment="1">
      <alignment horizontal="center" vertical="center" wrapText="1"/>
    </xf>
    <xf numFmtId="175" fontId="48" fillId="0" borderId="123" xfId="0" applyNumberFormat="1" applyFont="1" applyFill="1" applyBorder="1" applyAlignment="1">
      <alignment horizontal="center" vertical="center" wrapText="1"/>
    </xf>
    <xf numFmtId="175" fontId="48" fillId="0" borderId="42" xfId="0" applyNumberFormat="1" applyFont="1" applyFill="1" applyBorder="1" applyAlignment="1">
      <alignment horizontal="center" vertical="center" wrapText="1"/>
    </xf>
    <xf numFmtId="175" fontId="48" fillId="18" borderId="88" xfId="0" applyNumberFormat="1" applyFont="1" applyFill="1" applyBorder="1" applyAlignment="1">
      <alignment horizontal="center" vertical="center" wrapText="1"/>
    </xf>
    <xf numFmtId="175" fontId="48" fillId="0" borderId="88" xfId="0" applyNumberFormat="1" applyFont="1" applyFill="1" applyBorder="1" applyAlignment="1">
      <alignment horizontal="center" vertical="center" wrapText="1"/>
    </xf>
    <xf numFmtId="175" fontId="48" fillId="0" borderId="124" xfId="0" applyNumberFormat="1" applyFont="1" applyFill="1" applyBorder="1" applyAlignment="1">
      <alignment horizontal="center" vertical="center" wrapText="1"/>
    </xf>
    <xf numFmtId="0" fontId="49" fillId="0" borderId="103" xfId="0" applyFont="1" applyFill="1" applyBorder="1" applyAlignment="1">
      <alignment horizontal="left" vertical="center" wrapText="1"/>
    </xf>
    <xf numFmtId="0" fontId="49" fillId="0" borderId="110" xfId="0" applyFont="1" applyFill="1" applyBorder="1" applyAlignment="1">
      <alignment horizontal="left" vertical="center" wrapText="1"/>
    </xf>
    <xf numFmtId="0" fontId="49" fillId="0" borderId="97" xfId="0" applyFont="1" applyFill="1" applyBorder="1" applyAlignment="1">
      <alignment horizontal="left" vertical="center" wrapText="1"/>
    </xf>
    <xf numFmtId="0" fontId="48" fillId="0" borderId="103" xfId="0" quotePrefix="1" applyNumberFormat="1" applyFont="1" applyFill="1" applyBorder="1" applyAlignment="1">
      <alignment horizontal="left" vertical="center" wrapText="1"/>
    </xf>
    <xf numFmtId="0" fontId="48" fillId="0" borderId="110" xfId="0" applyNumberFormat="1" applyFont="1" applyFill="1" applyBorder="1" applyAlignment="1">
      <alignment horizontal="left" vertical="center" wrapText="1"/>
    </xf>
    <xf numFmtId="0" fontId="48" fillId="0" borderId="97" xfId="0" applyNumberFormat="1" applyFont="1" applyFill="1" applyBorder="1" applyAlignment="1">
      <alignment horizontal="left" vertical="center" wrapText="1"/>
    </xf>
    <xf numFmtId="0" fontId="48" fillId="0" borderId="103" xfId="0" applyNumberFormat="1" applyFont="1" applyFill="1" applyBorder="1" applyAlignment="1">
      <alignment horizontal="center" vertical="center" wrapText="1"/>
    </xf>
    <xf numFmtId="0" fontId="48" fillId="0" borderId="110" xfId="0" applyNumberFormat="1" applyFont="1" applyFill="1" applyBorder="1" applyAlignment="1">
      <alignment horizontal="center" vertical="center" wrapText="1"/>
    </xf>
    <xf numFmtId="0" fontId="48" fillId="0" borderId="97" xfId="0" applyNumberFormat="1" applyFont="1" applyFill="1" applyBorder="1" applyAlignment="1">
      <alignment horizontal="center" vertical="center" wrapText="1"/>
    </xf>
    <xf numFmtId="173" fontId="48" fillId="18" borderId="99" xfId="0" applyNumberFormat="1" applyFont="1" applyFill="1" applyBorder="1" applyAlignment="1">
      <alignment horizontal="center" vertical="center" wrapText="1"/>
    </xf>
    <xf numFmtId="173" fontId="48" fillId="0" borderId="94" xfId="0" applyNumberFormat="1" applyFont="1" applyBorder="1" applyAlignment="1">
      <alignment horizontal="center" vertical="center" wrapText="1"/>
    </xf>
    <xf numFmtId="173" fontId="48" fillId="0" borderId="115" xfId="0" applyNumberFormat="1" applyFont="1" applyBorder="1" applyAlignment="1">
      <alignment horizontal="center" vertical="center" wrapText="1"/>
    </xf>
    <xf numFmtId="173" fontId="48" fillId="0" borderId="118" xfId="0" applyNumberFormat="1" applyFont="1" applyBorder="1" applyAlignment="1">
      <alignment horizontal="center" vertical="center" wrapText="1"/>
    </xf>
    <xf numFmtId="0" fontId="47" fillId="0" borderId="86" xfId="0" applyFont="1" applyFill="1" applyBorder="1" applyAlignment="1">
      <alignment horizontal="center" vertical="center" textRotation="90" wrapText="1"/>
    </xf>
    <xf numFmtId="0" fontId="47" fillId="0" borderId="106" xfId="0" applyFont="1" applyFill="1" applyBorder="1" applyAlignment="1">
      <alignment horizontal="center" vertical="center" textRotation="90" wrapText="1"/>
    </xf>
    <xf numFmtId="0" fontId="47" fillId="0" borderId="96" xfId="0" applyFont="1" applyFill="1" applyBorder="1" applyAlignment="1">
      <alignment horizontal="center" vertical="center" textRotation="90" wrapText="1"/>
    </xf>
    <xf numFmtId="0" fontId="48" fillId="0" borderId="103" xfId="0" quotePrefix="1" applyFont="1" applyFill="1" applyBorder="1" applyAlignment="1">
      <alignment horizontal="left" vertical="center" wrapText="1"/>
    </xf>
    <xf numFmtId="0" fontId="48" fillId="0" borderId="110" xfId="0" quotePrefix="1" applyFont="1" applyFill="1" applyBorder="1" applyAlignment="1">
      <alignment horizontal="left" vertical="center" wrapText="1"/>
    </xf>
    <xf numFmtId="0" fontId="48" fillId="0" borderId="97" xfId="0" quotePrefix="1" applyFont="1" applyFill="1" applyBorder="1" applyAlignment="1">
      <alignment horizontal="left" vertical="center" wrapText="1"/>
    </xf>
    <xf numFmtId="173" fontId="50" fillId="0" borderId="94" xfId="0" applyNumberFormat="1" applyFont="1" applyBorder="1" applyAlignment="1">
      <alignment horizontal="center" vertical="center" wrapText="1"/>
    </xf>
    <xf numFmtId="173" fontId="50" fillId="0" borderId="36" xfId="0" applyNumberFormat="1" applyFont="1" applyBorder="1" applyAlignment="1">
      <alignment horizontal="center" vertical="center" wrapText="1"/>
    </xf>
    <xf numFmtId="173" fontId="50" fillId="0" borderId="95" xfId="0" applyNumberFormat="1" applyFont="1" applyBorder="1" applyAlignment="1">
      <alignment horizontal="center" vertical="center" wrapText="1"/>
    </xf>
    <xf numFmtId="173" fontId="50" fillId="0" borderId="100" xfId="0" applyNumberFormat="1" applyFont="1" applyBorder="1" applyAlignment="1">
      <alignment horizontal="center" vertical="center" wrapText="1"/>
    </xf>
    <xf numFmtId="173" fontId="50" fillId="0" borderId="41" xfId="0" applyNumberFormat="1" applyFont="1" applyBorder="1" applyAlignment="1">
      <alignment horizontal="center" vertical="center" wrapText="1"/>
    </xf>
    <xf numFmtId="173" fontId="50" fillId="0" borderId="101" xfId="0" applyNumberFormat="1" applyFont="1" applyBorder="1" applyAlignment="1">
      <alignment horizontal="center" vertical="center" wrapText="1"/>
    </xf>
    <xf numFmtId="0" fontId="49" fillId="0" borderId="88" xfId="0" applyFont="1" applyFill="1" applyBorder="1" applyAlignment="1">
      <alignment horizontal="left" vertical="center" wrapText="1"/>
    </xf>
    <xf numFmtId="0" fontId="49" fillId="0" borderId="34" xfId="0" applyFont="1" applyFill="1" applyBorder="1" applyAlignment="1">
      <alignment horizontal="left" vertical="center" wrapText="1"/>
    </xf>
    <xf numFmtId="0" fontId="48" fillId="18" borderId="88" xfId="0" quotePrefix="1" applyFont="1" applyFill="1" applyBorder="1" applyAlignment="1">
      <alignment horizontal="left" vertical="center" wrapText="1"/>
    </xf>
    <xf numFmtId="0" fontId="48" fillId="18" borderId="97" xfId="0" quotePrefix="1" applyFont="1" applyFill="1" applyBorder="1" applyAlignment="1">
      <alignment horizontal="left" vertical="center" wrapText="1"/>
    </xf>
    <xf numFmtId="0" fontId="48" fillId="0" borderId="88" xfId="0" quotePrefix="1" applyFont="1" applyFill="1" applyBorder="1" applyAlignment="1">
      <alignment horizontal="left" vertical="center" wrapText="1"/>
    </xf>
    <xf numFmtId="0" fontId="48" fillId="0" borderId="34" xfId="0" quotePrefix="1" applyFont="1" applyFill="1" applyBorder="1" applyAlignment="1">
      <alignment horizontal="left" vertical="center" wrapText="1"/>
    </xf>
    <xf numFmtId="173" fontId="45" fillId="17" borderId="79" xfId="0" applyNumberFormat="1" applyFont="1" applyFill="1" applyBorder="1" applyAlignment="1">
      <alignment horizontal="center" vertical="center" wrapText="1"/>
    </xf>
    <xf numFmtId="173" fontId="45" fillId="17" borderId="85" xfId="0" applyNumberFormat="1" applyFont="1" applyFill="1" applyBorder="1" applyAlignment="1">
      <alignment horizontal="center" vertical="center" wrapText="1"/>
    </xf>
    <xf numFmtId="173" fontId="45" fillId="17" borderId="80" xfId="0" applyNumberFormat="1" applyFont="1" applyFill="1" applyBorder="1" applyAlignment="1">
      <alignment horizontal="center" vertical="center" wrapText="1"/>
    </xf>
    <xf numFmtId="173" fontId="45" fillId="17" borderId="81" xfId="0" applyNumberFormat="1" applyFont="1" applyFill="1" applyBorder="1" applyAlignment="1">
      <alignment horizontal="center" vertical="center" wrapText="1"/>
    </xf>
    <xf numFmtId="173" fontId="45" fillId="17" borderId="82" xfId="0" applyNumberFormat="1" applyFont="1" applyFill="1" applyBorder="1" applyAlignment="1">
      <alignment horizontal="center" vertical="center" wrapText="1"/>
    </xf>
    <xf numFmtId="0" fontId="46" fillId="17" borderId="85" xfId="5" applyNumberFormat="1" applyFont="1" applyFill="1" applyBorder="1" applyAlignment="1">
      <alignment horizontal="center" vertical="center" wrapText="1"/>
    </xf>
    <xf numFmtId="174" fontId="45" fillId="17" borderId="79" xfId="5" applyNumberFormat="1" applyFont="1" applyFill="1" applyBorder="1" applyAlignment="1">
      <alignment horizontal="center" vertical="center" wrapText="1"/>
    </xf>
    <xf numFmtId="0" fontId="48" fillId="18" borderId="86" xfId="0" quotePrefix="1" applyFont="1" applyFill="1" applyBorder="1" applyAlignment="1">
      <alignment horizontal="left" vertical="center" wrapText="1"/>
    </xf>
    <xf numFmtId="0" fontId="48" fillId="18" borderId="106" xfId="0" quotePrefix="1" applyFont="1" applyFill="1" applyBorder="1" applyAlignment="1">
      <alignment horizontal="left" vertical="center" wrapText="1"/>
    </xf>
    <xf numFmtId="0" fontId="48" fillId="18" borderId="138" xfId="0" quotePrefix="1" applyFont="1" applyFill="1" applyBorder="1" applyAlignment="1">
      <alignment horizontal="left" vertical="center" wrapText="1"/>
    </xf>
    <xf numFmtId="0" fontId="48" fillId="18" borderId="151" xfId="0" quotePrefix="1" applyFont="1" applyFill="1" applyBorder="1" applyAlignment="1">
      <alignment horizontal="left" vertical="center" wrapText="1"/>
    </xf>
    <xf numFmtId="0" fontId="48" fillId="18" borderId="151" xfId="0" applyFont="1" applyFill="1" applyBorder="1" applyAlignment="1">
      <alignment horizontal="left" vertical="center" wrapText="1"/>
    </xf>
    <xf numFmtId="0" fontId="48" fillId="18" borderId="106" xfId="0" applyFont="1" applyFill="1" applyBorder="1" applyAlignment="1">
      <alignment horizontal="left" vertical="center" wrapText="1"/>
    </xf>
    <xf numFmtId="0" fontId="48" fillId="18" borderId="96" xfId="0" applyFont="1" applyFill="1" applyBorder="1" applyAlignment="1">
      <alignment horizontal="left" vertical="center" wrapText="1"/>
    </xf>
    <xf numFmtId="0" fontId="42" fillId="0" borderId="0" xfId="0" applyFont="1" applyBorder="1" applyAlignment="1">
      <alignment horizontal="left" vertical="center" wrapText="1"/>
    </xf>
    <xf numFmtId="0" fontId="45" fillId="17" borderId="77" xfId="0" applyFont="1" applyFill="1" applyBorder="1" applyAlignment="1">
      <alignment horizontal="center" vertical="center" wrapText="1"/>
    </xf>
    <xf numFmtId="0" fontId="45" fillId="17" borderId="83" xfId="0" applyFont="1" applyFill="1" applyBorder="1" applyAlignment="1">
      <alignment horizontal="center" vertical="center" wrapText="1"/>
    </xf>
    <xf numFmtId="0" fontId="45" fillId="17" borderId="78" xfId="0" applyFont="1" applyFill="1" applyBorder="1" applyAlignment="1">
      <alignment horizontal="center" vertical="center" wrapText="1"/>
    </xf>
    <xf numFmtId="0" fontId="45" fillId="17" borderId="84" xfId="0" applyFont="1" applyFill="1" applyBorder="1" applyAlignment="1">
      <alignment horizontal="center" vertical="center" wrapText="1"/>
    </xf>
    <xf numFmtId="0" fontId="45" fillId="17" borderId="79" xfId="0" applyNumberFormat="1" applyFont="1" applyFill="1" applyBorder="1" applyAlignment="1">
      <alignment horizontal="center" vertical="center" wrapText="1"/>
    </xf>
    <xf numFmtId="0" fontId="45" fillId="17" borderId="85" xfId="0" applyNumberFormat="1" applyFont="1" applyFill="1" applyBorder="1" applyAlignment="1">
      <alignment horizontal="center" vertical="center" wrapText="1"/>
    </xf>
    <xf numFmtId="0" fontId="46" fillId="17" borderId="79" xfId="0" applyNumberFormat="1" applyFont="1" applyFill="1" applyBorder="1" applyAlignment="1">
      <alignment horizontal="center" vertical="center" wrapText="1"/>
    </xf>
    <xf numFmtId="0" fontId="46" fillId="17" borderId="85" xfId="0" applyNumberFormat="1" applyFont="1" applyFill="1" applyBorder="1" applyAlignment="1">
      <alignment horizontal="center" vertical="center" wrapText="1"/>
    </xf>
    <xf numFmtId="0" fontId="45" fillId="17" borderId="79" xfId="0" applyFont="1" applyFill="1" applyBorder="1" applyAlignment="1">
      <alignment horizontal="center" vertical="center" wrapText="1"/>
    </xf>
    <xf numFmtId="0" fontId="45" fillId="17" borderId="85" xfId="0" applyFont="1" applyFill="1" applyBorder="1" applyAlignment="1">
      <alignment horizontal="center" vertical="center" wrapText="1"/>
    </xf>
    <xf numFmtId="0" fontId="47" fillId="18" borderId="86" xfId="0" applyFont="1" applyFill="1" applyBorder="1" applyAlignment="1">
      <alignment horizontal="center" vertical="center" wrapText="1"/>
    </xf>
    <xf numFmtId="0" fontId="47" fillId="18" borderId="96" xfId="0" applyFont="1" applyFill="1" applyBorder="1" applyAlignment="1">
      <alignment horizontal="center" vertical="center" wrapText="1"/>
    </xf>
    <xf numFmtId="0" fontId="49" fillId="18" borderId="88" xfId="0" applyFont="1" applyFill="1" applyBorder="1" applyAlignment="1">
      <alignment horizontal="left" vertical="center" wrapText="1"/>
    </xf>
    <xf numFmtId="0" fontId="49" fillId="18" borderId="97" xfId="0" applyFont="1" applyFill="1" applyBorder="1" applyAlignment="1">
      <alignment horizontal="left" vertical="center" wrapText="1"/>
    </xf>
    <xf numFmtId="0" fontId="51" fillId="0" borderId="86" xfId="0" applyFont="1" applyFill="1" applyBorder="1" applyAlignment="1">
      <alignment horizontal="center" vertical="center" textRotation="90" wrapText="1"/>
    </xf>
    <xf numFmtId="0" fontId="51" fillId="0" borderId="106" xfId="0" applyFont="1" applyFill="1" applyBorder="1" applyAlignment="1">
      <alignment horizontal="center" vertical="center" textRotation="90" wrapText="1"/>
    </xf>
    <xf numFmtId="0" fontId="51" fillId="0" borderId="96" xfId="0" applyFont="1" applyFill="1" applyBorder="1" applyAlignment="1">
      <alignment horizontal="center" vertical="center" textRotation="90" wrapText="1"/>
    </xf>
    <xf numFmtId="0" fontId="49" fillId="0" borderId="113" xfId="0" applyFont="1" applyFill="1" applyBorder="1" applyAlignment="1">
      <alignment horizontal="left" vertical="center" wrapText="1"/>
    </xf>
    <xf numFmtId="0" fontId="49" fillId="0" borderId="128" xfId="0" applyFont="1" applyFill="1" applyBorder="1" applyAlignment="1">
      <alignment horizontal="left" vertical="center" wrapText="1"/>
    </xf>
    <xf numFmtId="0" fontId="38" fillId="25" borderId="162" xfId="0" applyFont="1" applyFill="1" applyBorder="1" applyAlignment="1">
      <alignment horizontal="left" vertical="center" wrapText="1"/>
    </xf>
    <xf numFmtId="0" fontId="38" fillId="25" borderId="148" xfId="0" applyFont="1" applyFill="1" applyBorder="1" applyAlignment="1">
      <alignment horizontal="left" vertical="center" wrapText="1"/>
    </xf>
    <xf numFmtId="0" fontId="52" fillId="0" borderId="0" xfId="0" applyFont="1" applyAlignment="1">
      <alignment horizontal="left" vertical="center" wrapText="1"/>
    </xf>
    <xf numFmtId="0" fontId="63" fillId="0" borderId="98" xfId="0" quotePrefix="1" applyFont="1" applyFill="1" applyBorder="1" applyAlignment="1">
      <alignment horizontal="left" vertical="center" wrapText="1"/>
    </xf>
  </cellXfs>
  <cellStyles count="9">
    <cellStyle name="Bad" xfId="8" builtinId="27"/>
    <cellStyle name="Comma" xfId="5" builtinId="3"/>
    <cellStyle name="Comma 2" xfId="2"/>
    <cellStyle name="Currency" xfId="6" builtinId="4"/>
    <cellStyle name="Currency 2" xfId="3"/>
    <cellStyle name="Good" xfId="7" builtinId="26"/>
    <cellStyle name="Normal" xfId="0" builtinId="0"/>
    <cellStyle name="Normal 2" xfId="1"/>
    <cellStyle name="Year" xfId="4"/>
  </cellStyles>
  <dxfs count="39">
    <dxf>
      <font>
        <b val="0"/>
        <i val="0"/>
        <strike val="0"/>
        <condense val="0"/>
        <extend val="0"/>
        <outline val="0"/>
        <shadow val="0"/>
        <u val="none"/>
        <vertAlign val="baseline"/>
        <sz val="14"/>
        <color rgb="FF000000"/>
        <name val="Wingdings"/>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Wingdings"/>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Wingdings"/>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Wingdings"/>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Wingdings"/>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4"/>
      </font>
      <fill>
        <patternFill patternType="none">
          <fgColor indexed="64"/>
          <bgColor auto="1"/>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4"/>
      </font>
      <fill>
        <patternFill patternType="none">
          <fgColor indexed="64"/>
          <bgColor auto="1"/>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9BC2E6"/>
        </top>
      </border>
    </dxf>
    <dxf>
      <font>
        <b val="0"/>
        <i val="0"/>
        <strike val="0"/>
        <condense val="0"/>
        <extend val="0"/>
        <outline val="0"/>
        <shadow val="0"/>
        <u val="none"/>
        <vertAlign val="baseline"/>
        <sz val="14"/>
        <color rgb="FF000000"/>
        <name val="Wingdings"/>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0"/>
        <name val="Calibri"/>
        <scheme val="minor"/>
      </font>
      <fill>
        <patternFill patternType="solid">
          <fgColor indexed="64"/>
          <bgColor rgb="FF0070C0"/>
        </patternFill>
      </fill>
      <alignment horizontal="center" vertical="center" textRotation="0" wrapText="1" indent="0" justifyLastLine="0" shrinkToFit="0" readingOrder="0"/>
    </dxf>
    <dxf>
      <font>
        <sz val="10"/>
        <name val="Trebuchet MS"/>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dxf>
    <dxf>
      <numFmt numFmtId="0" formatCode="General"/>
      <fill>
        <patternFill patternType="solid">
          <fgColor indexed="64"/>
          <bgColor theme="4" tint="-0.249977111117893"/>
        </patternFill>
      </fill>
      <alignment horizontal="general" vertical="bottom" textRotation="0" wrapText="1" indent="0" justifyLastLine="0" shrinkToFit="0" readingOrder="0"/>
    </dxf>
    <dxf>
      <font>
        <strike val="0"/>
        <outline val="0"/>
        <shadow val="0"/>
        <u val="none"/>
        <vertAlign val="baseline"/>
        <sz val="36"/>
        <color theme="1"/>
        <name val="Trebuchet MS"/>
        <scheme val="none"/>
      </font>
      <numFmt numFmtId="0" formatCode="General"/>
      <alignment horizontal="center" vertical="top" textRotation="0" wrapText="1" indent="0" justifyLastLine="0" shrinkToFit="0" readingOrder="0"/>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36"/>
        <color theme="1"/>
        <name val="Trebuchet MS"/>
        <scheme val="none"/>
      </font>
      <numFmt numFmtId="0" formatCode="General"/>
      <alignment horizontal="center" vertical="top" textRotation="0" wrapText="1" indent="0" justifyLastLine="0" shrinkToFit="0" readingOrder="0"/>
    </dxf>
    <dxf>
      <font>
        <strike val="0"/>
        <outline val="0"/>
        <shadow val="0"/>
        <u val="none"/>
        <vertAlign val="baseline"/>
        <sz val="36"/>
        <color theme="1"/>
        <name val="Trebuchet MS"/>
        <scheme val="none"/>
      </font>
      <numFmt numFmtId="0" formatCode="General"/>
      <alignment horizontal="center" vertical="top" textRotation="0" wrapText="1" indent="0" justifyLastLine="0" shrinkToFit="0" readingOrder="0"/>
    </dxf>
    <dxf>
      <font>
        <strike val="0"/>
        <outline val="0"/>
        <shadow val="0"/>
        <u val="none"/>
        <vertAlign val="baseline"/>
        <sz val="36"/>
        <color theme="1"/>
        <name val="Trebuchet MS"/>
        <scheme val="none"/>
      </font>
      <numFmt numFmtId="0" formatCode="General"/>
      <alignment horizontal="center" vertical="top" textRotation="0" wrapText="1" indent="0" justifyLastLine="0" shrinkToFit="0" readingOrder="0"/>
      <border outline="0">
        <left style="thin">
          <color indexed="64"/>
        </left>
        <right/>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36"/>
        <color theme="1"/>
        <name val="Trebuchet MS"/>
        <scheme val="none"/>
      </font>
      <numFmt numFmtId="0" formatCode="General"/>
      <alignment horizontal="center" vertical="top" textRotation="0" wrapText="1" indent="0" justifyLastLine="0" shrinkToFit="0" readingOrder="0"/>
      <border outline="0">
        <right style="thin">
          <color indexed="64"/>
        </right>
      </border>
    </dxf>
    <dxf>
      <font>
        <strike val="0"/>
        <outline val="0"/>
        <shadow val="0"/>
        <u val="none"/>
        <vertAlign val="baseline"/>
        <sz val="36"/>
        <color theme="1"/>
        <name val="Trebuchet MS"/>
        <scheme val="none"/>
      </font>
      <numFmt numFmtId="0" formatCode="General"/>
      <alignment horizontal="center" vertical="top" textRotation="0" wrapText="1" indent="0" justifyLastLine="0" shrinkToFit="0" readingOrder="0"/>
    </dxf>
    <dxf>
      <font>
        <strike val="0"/>
        <outline val="0"/>
        <shadow val="0"/>
        <u val="none"/>
        <vertAlign val="baseline"/>
        <sz val="36"/>
        <color theme="1"/>
        <name val="Trebuchet MS"/>
        <scheme val="none"/>
      </font>
      <numFmt numFmtId="0" formatCode="General"/>
      <alignment horizontal="center" vertical="top" textRotation="0" wrapText="1" indent="0" justifyLastLine="0" shrinkToFit="0" readingOrder="0"/>
    </dxf>
    <dxf>
      <font>
        <strike val="0"/>
        <outline val="0"/>
        <shadow val="0"/>
        <u val="none"/>
        <vertAlign val="baseline"/>
        <sz val="36"/>
        <color theme="1"/>
        <name val="Trebuchet MS"/>
        <scheme val="none"/>
      </font>
      <numFmt numFmtId="0" formatCode="General"/>
      <alignment horizontal="center" vertical="top" textRotation="0" wrapText="1" indent="0" justifyLastLine="0" shrinkToFit="0" readingOrder="0"/>
    </dxf>
    <dxf>
      <font>
        <strike val="0"/>
        <outline val="0"/>
        <shadow val="0"/>
        <u val="none"/>
        <vertAlign val="baseline"/>
        <sz val="36"/>
        <color theme="1"/>
        <name val="Trebuchet MS"/>
        <scheme val="none"/>
      </font>
      <numFmt numFmtId="0" formatCode="General"/>
      <alignment horizontal="center" vertical="top" textRotation="0" wrapText="1"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QueryResult" pivot="0" count="3">
      <tableStyleElement type="wholeTable" dxfId="38"/>
      <tableStyleElement type="headerRow" dxfId="37"/>
      <tableStyleElement type="firstRowStripe" dxfId="36"/>
    </tableStyle>
  </tableStyles>
  <colors>
    <mruColors>
      <color rgb="FF2E75B6"/>
      <color rgb="FF548235"/>
      <color rgb="FFF07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5" Type="http://schemas.openxmlformats.org/officeDocument/2006/relationships/worksheet" Target="worksheets/sheet5.xml"/><Relationship Id="rId61" Type="http://schemas.openxmlformats.org/officeDocument/2006/relationships/externalLink" Target="externalLinks/externalLink3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77" Type="http://schemas.openxmlformats.org/officeDocument/2006/relationships/externalLink" Target="externalLinks/externalLink47.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7" Type="http://schemas.openxmlformats.org/officeDocument/2006/relationships/worksheet" Target="worksheets/sheet7.xml"/><Relationship Id="rId71" Type="http://schemas.openxmlformats.org/officeDocument/2006/relationships/externalLink" Target="externalLinks/externalLink4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4D5A1B0-01F2-4E7C-8FB8-AE79CBFAFF3D}" type="doc">
      <dgm:prSet loTypeId="urn:microsoft.com/office/officeart/2005/8/layout/chevron1" loCatId="process" qsTypeId="urn:microsoft.com/office/officeart/2005/8/quickstyle/simple1" qsCatId="simple" csTypeId="urn:microsoft.com/office/officeart/2005/8/colors/accent1_2" csCatId="accent1" phldr="1"/>
      <dgm:spPr/>
    </dgm:pt>
    <dgm:pt modelId="{AB41ADD7-4B74-47E2-B527-DF54112AE34B}">
      <dgm:prSet phldrT="[Text]" custT="1"/>
      <dgm:spPr>
        <a:xfrm>
          <a:off x="2433" y="0"/>
          <a:ext cx="1416631" cy="520543"/>
        </a:xfrm>
        <a:solidFill>
          <a:schemeClr val="accent1">
            <a:lumMod val="75000"/>
          </a:schemeClr>
        </a:solidFill>
        <a:ln w="25400" cap="flat" cmpd="sng" algn="ctr">
          <a:solidFill>
            <a:sysClr val="window" lastClr="FFFFFF">
              <a:hueOff val="0"/>
              <a:satOff val="0"/>
              <a:lumOff val="0"/>
              <a:alphaOff val="0"/>
            </a:sysClr>
          </a:solidFill>
          <a:prstDash val="solid"/>
        </a:ln>
        <a:effectLst/>
      </dgm:spPr>
      <dgm:t>
        <a:bodyPr/>
        <a:lstStyle/>
        <a:p>
          <a:r>
            <a:rPr lang="en-US" sz="1800" dirty="0" smtClean="0">
              <a:solidFill>
                <a:sysClr val="window" lastClr="FFFFFF"/>
              </a:solidFill>
              <a:latin typeface="+mn-lt"/>
              <a:ea typeface="+mn-ea"/>
              <a:cs typeface="Arial" panose="020B0604020202020204" pitchFamily="34" charset="0"/>
            </a:rPr>
            <a:t>Scoping &amp; Planning</a:t>
          </a:r>
          <a:endParaRPr lang="fr-CA" sz="1800" dirty="0">
            <a:solidFill>
              <a:sysClr val="window" lastClr="FFFFFF"/>
            </a:solidFill>
            <a:latin typeface="+mn-lt"/>
            <a:ea typeface="+mn-ea"/>
            <a:cs typeface="Arial" panose="020B0604020202020204" pitchFamily="34" charset="0"/>
          </a:endParaRPr>
        </a:p>
      </dgm:t>
    </dgm:pt>
    <dgm:pt modelId="{7BD9927E-09E7-45AB-8F74-0E14FC654AD1}" type="parTrans" cxnId="{1D20C2E8-CF93-4CE7-B376-80002DD9810E}">
      <dgm:prSet/>
      <dgm:spPr/>
      <dgm:t>
        <a:bodyPr/>
        <a:lstStyle/>
        <a:p>
          <a:endParaRPr lang="fr-CA" sz="700"/>
        </a:p>
      </dgm:t>
    </dgm:pt>
    <dgm:pt modelId="{24492BC3-5216-4658-B699-FAA5B512F258}" type="sibTrans" cxnId="{1D20C2E8-CF93-4CE7-B376-80002DD9810E}">
      <dgm:prSet/>
      <dgm:spPr/>
      <dgm:t>
        <a:bodyPr/>
        <a:lstStyle/>
        <a:p>
          <a:endParaRPr lang="fr-CA" sz="700"/>
        </a:p>
      </dgm:t>
    </dgm:pt>
    <dgm:pt modelId="{51D5C006-049C-49CC-868E-3FFDE6C2EAF3}">
      <dgm:prSet phldrT="[Text]" custT="1"/>
      <dgm:spPr>
        <a:xfrm>
          <a:off x="1277402" y="0"/>
          <a:ext cx="1416631" cy="520543"/>
        </a:xfrm>
        <a:solidFill>
          <a:schemeClr val="accent6">
            <a:lumMod val="75000"/>
          </a:schemeClr>
        </a:solidFill>
        <a:ln w="25400" cap="flat" cmpd="sng" algn="ctr">
          <a:solidFill>
            <a:sysClr val="window" lastClr="FFFFFF">
              <a:hueOff val="0"/>
              <a:satOff val="0"/>
              <a:lumOff val="0"/>
              <a:alphaOff val="0"/>
            </a:sysClr>
          </a:solidFill>
          <a:prstDash val="solid"/>
        </a:ln>
        <a:effectLst/>
      </dgm:spPr>
      <dgm:t>
        <a:bodyPr/>
        <a:lstStyle/>
        <a:p>
          <a:r>
            <a:rPr lang="en-US" sz="1800" dirty="0" smtClean="0">
              <a:solidFill>
                <a:sysClr val="window" lastClr="FFFFFF"/>
              </a:solidFill>
              <a:latin typeface="+mn-lt"/>
              <a:ea typeface="+mn-ea"/>
              <a:cs typeface="Arial" panose="020B0604020202020204" pitchFamily="34" charset="0"/>
            </a:rPr>
            <a:t>Detailed Design</a:t>
          </a:r>
          <a:endParaRPr lang="fr-CA" sz="1800" dirty="0">
            <a:solidFill>
              <a:sysClr val="window" lastClr="FFFFFF"/>
            </a:solidFill>
            <a:latin typeface="+mn-lt"/>
            <a:ea typeface="+mn-ea"/>
            <a:cs typeface="Arial" panose="020B0604020202020204" pitchFamily="34" charset="0"/>
          </a:endParaRPr>
        </a:p>
      </dgm:t>
    </dgm:pt>
    <dgm:pt modelId="{CB91FDBD-E040-4C5F-BC5D-626035382DEF}" type="parTrans" cxnId="{4428EC23-7DB8-494D-B64D-261E74646897}">
      <dgm:prSet/>
      <dgm:spPr/>
      <dgm:t>
        <a:bodyPr/>
        <a:lstStyle/>
        <a:p>
          <a:endParaRPr lang="fr-CA" sz="700"/>
        </a:p>
      </dgm:t>
    </dgm:pt>
    <dgm:pt modelId="{0C28A445-8531-41A2-AA21-AE44B7B2AE71}" type="sibTrans" cxnId="{4428EC23-7DB8-494D-B64D-261E74646897}">
      <dgm:prSet/>
      <dgm:spPr/>
      <dgm:t>
        <a:bodyPr/>
        <a:lstStyle/>
        <a:p>
          <a:endParaRPr lang="fr-CA" sz="700"/>
        </a:p>
      </dgm:t>
    </dgm:pt>
    <dgm:pt modelId="{5449A52B-6887-4553-A091-D9B933905545}">
      <dgm:prSet phldrT="[Text]" custT="1"/>
      <dgm:spPr>
        <a:xfrm>
          <a:off x="2552370" y="0"/>
          <a:ext cx="1416631" cy="520543"/>
        </a:xfrm>
        <a:solidFill>
          <a:srgbClr val="F07C1C"/>
        </a:solidFill>
        <a:ln w="25400" cap="flat" cmpd="sng" algn="ctr">
          <a:solidFill>
            <a:sysClr val="window" lastClr="FFFFFF">
              <a:hueOff val="0"/>
              <a:satOff val="0"/>
              <a:lumOff val="0"/>
              <a:alphaOff val="0"/>
            </a:sysClr>
          </a:solidFill>
          <a:prstDash val="solid"/>
        </a:ln>
        <a:effectLst/>
      </dgm:spPr>
      <dgm:t>
        <a:bodyPr/>
        <a:lstStyle/>
        <a:p>
          <a:r>
            <a:rPr lang="en-US" sz="1800" dirty="0" smtClean="0">
              <a:solidFill>
                <a:sysClr val="window" lastClr="FFFFFF"/>
              </a:solidFill>
              <a:latin typeface="+mn-lt"/>
              <a:ea typeface="+mn-ea"/>
              <a:cs typeface="Arial" panose="020B0604020202020204" pitchFamily="34" charset="0"/>
            </a:rPr>
            <a:t>Construction</a:t>
          </a:r>
          <a:endParaRPr lang="fr-CA" sz="1800" dirty="0">
            <a:solidFill>
              <a:sysClr val="window" lastClr="FFFFFF"/>
            </a:solidFill>
            <a:latin typeface="+mn-lt"/>
            <a:ea typeface="+mn-ea"/>
            <a:cs typeface="Arial" panose="020B0604020202020204" pitchFamily="34" charset="0"/>
          </a:endParaRPr>
        </a:p>
      </dgm:t>
    </dgm:pt>
    <dgm:pt modelId="{ECFFC986-4E7A-4D1E-ABF9-3E4486BF4AD2}" type="parTrans" cxnId="{B9FC4BA1-1F63-40ED-9D5A-752334C21EF4}">
      <dgm:prSet/>
      <dgm:spPr/>
      <dgm:t>
        <a:bodyPr/>
        <a:lstStyle/>
        <a:p>
          <a:endParaRPr lang="fr-CA" sz="700"/>
        </a:p>
      </dgm:t>
    </dgm:pt>
    <dgm:pt modelId="{C46D4401-6716-4069-BF2D-70CE58434D88}" type="sibTrans" cxnId="{B9FC4BA1-1F63-40ED-9D5A-752334C21EF4}">
      <dgm:prSet/>
      <dgm:spPr/>
      <dgm:t>
        <a:bodyPr/>
        <a:lstStyle/>
        <a:p>
          <a:endParaRPr lang="fr-CA" sz="700"/>
        </a:p>
      </dgm:t>
    </dgm:pt>
    <dgm:pt modelId="{FD36BC26-21D2-4DB3-85B3-21314D46C383}" type="pres">
      <dgm:prSet presAssocID="{24D5A1B0-01F2-4E7C-8FB8-AE79CBFAFF3D}" presName="Name0" presStyleCnt="0">
        <dgm:presLayoutVars>
          <dgm:dir/>
          <dgm:animLvl val="lvl"/>
          <dgm:resizeHandles val="exact"/>
        </dgm:presLayoutVars>
      </dgm:prSet>
      <dgm:spPr/>
    </dgm:pt>
    <dgm:pt modelId="{541CCF63-CFAD-4E98-8D6F-E3C9FBEB9325}" type="pres">
      <dgm:prSet presAssocID="{AB41ADD7-4B74-47E2-B527-DF54112AE34B}" presName="parTxOnly" presStyleLbl="node1" presStyleIdx="0" presStyleCnt="3" custScaleY="89783" custLinFactNeighborX="26641" custLinFactNeighborY="-931">
        <dgm:presLayoutVars>
          <dgm:chMax val="0"/>
          <dgm:chPref val="0"/>
          <dgm:bulletEnabled val="1"/>
        </dgm:presLayoutVars>
      </dgm:prSet>
      <dgm:spPr>
        <a:prstGeom prst="chevron">
          <a:avLst/>
        </a:prstGeom>
      </dgm:spPr>
      <dgm:t>
        <a:bodyPr/>
        <a:lstStyle/>
        <a:p>
          <a:endParaRPr lang="fr-CA"/>
        </a:p>
      </dgm:t>
    </dgm:pt>
    <dgm:pt modelId="{8F5CA227-03F7-4AB7-8983-481F338C1AC1}" type="pres">
      <dgm:prSet presAssocID="{24492BC3-5216-4658-B699-FAA5B512F258}" presName="parTxOnlySpace" presStyleCnt="0"/>
      <dgm:spPr/>
    </dgm:pt>
    <dgm:pt modelId="{BC25B76C-9777-42F6-BF84-A95F676906B1}" type="pres">
      <dgm:prSet presAssocID="{51D5C006-049C-49CC-868E-3FFDE6C2EAF3}" presName="parTxOnly" presStyleLbl="node1" presStyleIdx="1" presStyleCnt="3" custScaleY="89783" custLinFactNeighborX="28359" custLinFactNeighborY="-931">
        <dgm:presLayoutVars>
          <dgm:chMax val="0"/>
          <dgm:chPref val="0"/>
          <dgm:bulletEnabled val="1"/>
        </dgm:presLayoutVars>
      </dgm:prSet>
      <dgm:spPr>
        <a:prstGeom prst="chevron">
          <a:avLst/>
        </a:prstGeom>
      </dgm:spPr>
      <dgm:t>
        <a:bodyPr/>
        <a:lstStyle/>
        <a:p>
          <a:endParaRPr lang="en-US"/>
        </a:p>
      </dgm:t>
    </dgm:pt>
    <dgm:pt modelId="{2B4F6C12-D588-47D5-A1EC-29F624A2638E}" type="pres">
      <dgm:prSet presAssocID="{0C28A445-8531-41A2-AA21-AE44B7B2AE71}" presName="parTxOnlySpace" presStyleCnt="0"/>
      <dgm:spPr/>
    </dgm:pt>
    <dgm:pt modelId="{F6711DDE-0C35-4061-9BEE-A4F756769010}" type="pres">
      <dgm:prSet presAssocID="{5449A52B-6887-4553-A091-D9B933905545}" presName="parTxOnly" presStyleLbl="node1" presStyleIdx="2" presStyleCnt="3" custScaleX="111688" custScaleY="89783" custLinFactNeighborX="249" custLinFactNeighborY="-931">
        <dgm:presLayoutVars>
          <dgm:chMax val="0"/>
          <dgm:chPref val="0"/>
          <dgm:bulletEnabled val="1"/>
        </dgm:presLayoutVars>
      </dgm:prSet>
      <dgm:spPr>
        <a:prstGeom prst="chevron">
          <a:avLst/>
        </a:prstGeom>
      </dgm:spPr>
      <dgm:t>
        <a:bodyPr/>
        <a:lstStyle/>
        <a:p>
          <a:endParaRPr lang="fr-CA"/>
        </a:p>
      </dgm:t>
    </dgm:pt>
  </dgm:ptLst>
  <dgm:cxnLst>
    <dgm:cxn modelId="{1D20C2E8-CF93-4CE7-B376-80002DD9810E}" srcId="{24D5A1B0-01F2-4E7C-8FB8-AE79CBFAFF3D}" destId="{AB41ADD7-4B74-47E2-B527-DF54112AE34B}" srcOrd="0" destOrd="0" parTransId="{7BD9927E-09E7-45AB-8F74-0E14FC654AD1}" sibTransId="{24492BC3-5216-4658-B699-FAA5B512F258}"/>
    <dgm:cxn modelId="{B9FC4BA1-1F63-40ED-9D5A-752334C21EF4}" srcId="{24D5A1B0-01F2-4E7C-8FB8-AE79CBFAFF3D}" destId="{5449A52B-6887-4553-A091-D9B933905545}" srcOrd="2" destOrd="0" parTransId="{ECFFC986-4E7A-4D1E-ABF9-3E4486BF4AD2}" sibTransId="{C46D4401-6716-4069-BF2D-70CE58434D88}"/>
    <dgm:cxn modelId="{DCC4D565-546D-4B88-A6CE-34A938EDB7A9}" type="presOf" srcId="{5449A52B-6887-4553-A091-D9B933905545}" destId="{F6711DDE-0C35-4061-9BEE-A4F756769010}" srcOrd="0" destOrd="0" presId="urn:microsoft.com/office/officeart/2005/8/layout/chevron1"/>
    <dgm:cxn modelId="{92EB9D5F-C242-4163-BD19-D03B7131BBCD}" type="presOf" srcId="{24D5A1B0-01F2-4E7C-8FB8-AE79CBFAFF3D}" destId="{FD36BC26-21D2-4DB3-85B3-21314D46C383}" srcOrd="0" destOrd="0" presId="urn:microsoft.com/office/officeart/2005/8/layout/chevron1"/>
    <dgm:cxn modelId="{6E96DCBD-79CA-4F2C-9F86-1F50458DD675}" type="presOf" srcId="{51D5C006-049C-49CC-868E-3FFDE6C2EAF3}" destId="{BC25B76C-9777-42F6-BF84-A95F676906B1}" srcOrd="0" destOrd="0" presId="urn:microsoft.com/office/officeart/2005/8/layout/chevron1"/>
    <dgm:cxn modelId="{4BC8A1BA-DD9D-426B-B528-3E6A3A393CD1}" type="presOf" srcId="{AB41ADD7-4B74-47E2-B527-DF54112AE34B}" destId="{541CCF63-CFAD-4E98-8D6F-E3C9FBEB9325}" srcOrd="0" destOrd="0" presId="urn:microsoft.com/office/officeart/2005/8/layout/chevron1"/>
    <dgm:cxn modelId="{4428EC23-7DB8-494D-B64D-261E74646897}" srcId="{24D5A1B0-01F2-4E7C-8FB8-AE79CBFAFF3D}" destId="{51D5C006-049C-49CC-868E-3FFDE6C2EAF3}" srcOrd="1" destOrd="0" parTransId="{CB91FDBD-E040-4C5F-BC5D-626035382DEF}" sibTransId="{0C28A445-8531-41A2-AA21-AE44B7B2AE71}"/>
    <dgm:cxn modelId="{42EA4A94-94C9-4FD2-ABBF-3B2F87DC0AE8}" type="presParOf" srcId="{FD36BC26-21D2-4DB3-85B3-21314D46C383}" destId="{541CCF63-CFAD-4E98-8D6F-E3C9FBEB9325}" srcOrd="0" destOrd="0" presId="urn:microsoft.com/office/officeart/2005/8/layout/chevron1"/>
    <dgm:cxn modelId="{7A177F23-B39D-4283-B33C-60F53937C694}" type="presParOf" srcId="{FD36BC26-21D2-4DB3-85B3-21314D46C383}" destId="{8F5CA227-03F7-4AB7-8983-481F338C1AC1}" srcOrd="1" destOrd="0" presId="urn:microsoft.com/office/officeart/2005/8/layout/chevron1"/>
    <dgm:cxn modelId="{4A407367-64F6-4F3A-9508-9BF378E0AC38}" type="presParOf" srcId="{FD36BC26-21D2-4DB3-85B3-21314D46C383}" destId="{BC25B76C-9777-42F6-BF84-A95F676906B1}" srcOrd="2" destOrd="0" presId="urn:microsoft.com/office/officeart/2005/8/layout/chevron1"/>
    <dgm:cxn modelId="{C47D6CF2-3E95-41DC-B248-EFBB4BF6D8FB}" type="presParOf" srcId="{FD36BC26-21D2-4DB3-85B3-21314D46C383}" destId="{2B4F6C12-D588-47D5-A1EC-29F624A2638E}" srcOrd="3" destOrd="0" presId="urn:microsoft.com/office/officeart/2005/8/layout/chevron1"/>
    <dgm:cxn modelId="{F164D0F8-6296-42BA-8FEF-E8D3A5C4C040}" type="presParOf" srcId="{FD36BC26-21D2-4DB3-85B3-21314D46C383}" destId="{F6711DDE-0C35-4061-9BEE-A4F756769010}" srcOrd="4" destOrd="0" presId="urn:microsoft.com/office/officeart/2005/8/layout/chevron1"/>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5</xdr:col>
      <xdr:colOff>1043353</xdr:colOff>
      <xdr:row>0</xdr:row>
      <xdr:rowOff>238125</xdr:rowOff>
    </xdr:from>
    <xdr:to>
      <xdr:col>26</xdr:col>
      <xdr:colOff>222738</xdr:colOff>
      <xdr:row>2</xdr:row>
      <xdr:rowOff>36277</xdr:rowOff>
    </xdr:to>
    <xdr:graphicFrame macro="">
      <xdr:nvGraphicFramePr>
        <xdr:cNvPr id="2" name="Content Placeholder 4"/>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10</xdr:col>
      <xdr:colOff>0</xdr:colOff>
      <xdr:row>4</xdr:row>
      <xdr:rowOff>0</xdr:rowOff>
    </xdr:from>
    <xdr:to>
      <xdr:col>14</xdr:col>
      <xdr:colOff>10886</xdr:colOff>
      <xdr:row>62</xdr:row>
      <xdr:rowOff>0</xdr:rowOff>
    </xdr:to>
    <xdr:sp macro="" textlink="">
      <xdr:nvSpPr>
        <xdr:cNvPr id="3" name="Rectangle 2"/>
        <xdr:cNvSpPr/>
      </xdr:nvSpPr>
      <xdr:spPr>
        <a:xfrm>
          <a:off x="11803380" y="1790700"/>
          <a:ext cx="925286" cy="47316683"/>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xdr:row>
      <xdr:rowOff>0</xdr:rowOff>
    </xdr:from>
    <xdr:to>
      <xdr:col>14</xdr:col>
      <xdr:colOff>10886</xdr:colOff>
      <xdr:row>62</xdr:row>
      <xdr:rowOff>11723</xdr:rowOff>
    </xdr:to>
    <xdr:sp macro="" textlink="">
      <xdr:nvSpPr>
        <xdr:cNvPr id="4" name="Rectangle 3"/>
        <xdr:cNvSpPr/>
      </xdr:nvSpPr>
      <xdr:spPr>
        <a:xfrm>
          <a:off x="11803380" y="1790700"/>
          <a:ext cx="925286" cy="47316683"/>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S/CAPITAL/2013%20Capital/Quarterly%20Reporting/Q1/7.%20Q1%20Budget%20Adjustments%20(Requests%20&amp;%20Adds)/CapitalBudgetAdjustmentRequestForm%20(Q1%202013%20Consoli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CTRJM/Local%20Settings/Temporary%20Internet%20Files/Content.Outlook/O09Y7A40/Q4_REFM%20CapitalBudgetAdjustmentRequest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RVJ/Professional/PEET/WINDOWS/Temporary%20Internet%20Files/OLKC083/WINDOWS/Temporary%20Internet%20Files/OLK6020/TEMP/EXCEL/TLOBHD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20092010/Group%20Finance/Productivity/WHPPD%20Budgets/Standard%20FPR%20Budget%20WHPPD%20All%20Hospitals%202009-2010_Template_v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DD's\Roddan%20Lodge\Latest%20Roddan%20Lodge%20Summa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gdxc/Local%20Settings/Temporary%20Internet%20Files/Content.Outlook/4U28PHFL/Housing%20Tracking%20Target%20WIP%20Oct%2028-%20guy%20WIP.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heckbookbal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ning/Planning%20&amp;%20Research/Capital%20Plan/Capital%20Plan%202009-2011/Capital%20budget%202010/Forms/Draft%205b%20-%202010%20apr%2001/R01j%20Facility%20Upgrades%20with%20External%20Funding%20-%20Parks%20Basic%20Cap%20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Project%20COV\VAHA%20implementation%20strategy.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ACTRJM\Local%20Settings\Temporary%20Internet%20Files\Content.Outlook\O09Y7A40\Q4_REFM%20CapitalBudgetAdjustmentRequestFor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Special%20Corporate%20Projects\Corporate%20Performance%20Measurement\Performance%20Measurement%20Tool\Performance%20Measurement%20Metrics%20Tool%20-%20V%201.0%2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Special%20Corporate%20Projects\Corporate%20Performance%20Measurement\Performance%20Measurement%20Tool\KPerformance%20Measurement%20Metrics%20Tool%20-%20V%201.0%20(SK%2010%20Oct%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UDGETS\CAPITAL\2012%20Capital\Quarterly%20Reporting\Q3\Templates%20Rec'd%20from%20Deptartments\Police\2012%20-%20Q3%20Capital%20Status%20template%20-%20Pol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ty_exchange\shares\BUDGETS\2008%20Budget\Salary%20Estimate\Salary%20Estimate%20wage%20settlement\2008%20CSG%20(simple)%20new%20wage%20settlemen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UDGETS/Operating/Salary%20Calcul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EX68/My%20Documents/Offline%20Records%20(VP)/2016%20~%20Management%20-%20Capital%20Budgets%20and%20Capital%20Plans%20-%20General%20Records(23)/Summary/2017%20Capital%20Budget%20Submissions%20Summary%20-%20PUD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acds\Local%20Settings\Temporary%20Internet%20Files\VSR%20PMO%20Budget%20-%20Revised%20April%201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UDGETS/2011%20Budget/Salary%20Est/92-04%20Civic%20Theatres%202011%20Sal%20Estimat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rporate%20Services/John%20B/Capital/ALL%20Capital%20Close%20Outs/2013%20Q3%20Close/Q3%202013%20Closeou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UDGETS/2012%20Budget/TARGETS/Version%201/92-07-6%20Waterworks%202012%20Target%20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VAHA%20Reports\VAHA%20implementation%20strategy.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15%20Budget/Submission%20Summary/2015%20Capital%20Budget%20Requests%20Summary%20-%20REFM%20Oct%201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ers\andbrod\AppData\Local\Microsoft\Windows\Temporary%20Internet%20Files\Content.Outlook\HLW029RQ\family%20income%20dat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ef57/Desktop/Copy%20of%202015-capital-budget-submission-form%20-%20Social%20Cultural%20-%20JG%20(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BUDGETS/2005%20Budget/SAL%20EST/COR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Housing%20Portfolio.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dmckague/Local%20Settings/Temporary%20Internet%20Files/OLK3/2004WD%20Budget%20Projected%20Water%20Rate%20-%20Sales%20-%20LR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accyf/Local%20Settings/Temporary%20Internet%20Files/OLK1D/Engineering%20Salary%20Estimate%202004%20fin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vrdfile01\fin_records\Work\FA%20Finance\FA08%20Budgets\06%20Prog%20Plan%20&amp;%20LRange\PP%202001-2009\2001%20Budget%20%20LRP%20Schedule%20-%20Water%20rate_adjust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s.city.vancouver.bc.ca\shares\BUDGETS\FP&amp;A%20Share\2019\2019%20-%202023%20Capital%20Targets\2019-2023%20Capital%20Forecast%20-%20VAHA.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ity_exchange\shares\BUDGETS\2007%20Budget\Targets\92-07-7%202007%20Sewer%20Utility%20Targ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Housing%20Data.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Apartment%20Proforma%2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92-06%20Corporate%20Services\2007\Salary%20Estimate\Budget%20Office%20-%202007%20CORPORATE%20SERVICES%20SAL%20ESTIMAT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ity_exchange\shares\BUDGETS\2008%20Budget\Salary%20Estimate\2008%20CITY%20CLERK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BUDGETS/CAPITAL/2009%20Capital/2009%20Cap%20Status/Responses/Police/Police%202009%20Cap%20Status%20(Response)%20V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ork/FA%20Finance/FA08%20Budgets/05%20Budget%20Detail/2002%20bud/Utility/Water/DWTP%20Impact/2002%20LRP%20Schedule%20-%20Water%20rate_Cap%20Filter%20Options_Oct%202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dmckague/Local%20Settings/Temporary%20Internet%20Files/OLK3/2004%20Budget_Water%20Rate_Oct21%20updated%20LRP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MEF57/AppData/Local/Hewlett-Packard/HP%20TRIM/TEMP/HPTRIM.1280/2015%20Capital%20Submissions%20-%20Advance%20Approval%20Lis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NEX68/My%20Documents/Offline%20Records%20(VP)/2016%20~%20Management%20-%20Capital%20Budgets%20and%20Capital%20Plans%20-%20General%20Records(23)/REFM%20~%20Budgets%20and%20Capital%20Plans%20-%20Capital%20Budget%20Submission%20Records(3)/R29%202017%20City%20Hall%20Facility%20Planning.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NEX68/My%20Documents/Offline%20Records%20(VP)/2016%20~%20Management%20-%20Capital%20Budgets%20and%20Capital%20Plans%20-%20General%20Records(23)/Summary/2017%20Capital%20Budget%20Submissions%20Summary%20-%20Library.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nts%20and%20Settings/FMMDC/Local%20Settings/Temporary%20Internet%20Files/OLKA4/Reserve%20Info%20Sheet_Templ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Huberts/Desktop/Sal%20Caculato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Corporate%20Services/Statements/2006/October%2020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Special%20Corporate%20Projects\Corporate%20Performance%20Measurement\Performance%20Measurement%20Tool\Archive\Archive%20Oct%2028%20225pm%20Performance%20Measurement%20Metrics%20Tool%20-%20V%201.0%20(SK%2010%20Oct%2013).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nts%20and%20Settings/ACTRJM/Local%20Settings/Temporary%20Internet%20Files/OLK28/Q3%20Reporting%20(for%20Q4%20forecast%20review)%20with%202012%20Submission%20revised%20Q4%20forecast%20flagged%20120711%2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MEF57/AppData/Local/Hewlett-Packard/HP%20TRIM/TEMP/HPTRIM.1280/Copy%20of%20DOC%202014%20375243%20%20Advance%20Approval%20Report%20Appendices%20(Draft)(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NEX68/AppData/Local/Micro%20Focus/Content%20Manager/TRIM/TEMP/HPTRIM.31680/t0QB8Z7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NEX68/My%20Documents/Offline%20Records%20(VP)/2020%20~%20-%20Financial%20Planning%20-%20Project%20and%20Financial%20Analysis%20Case%20Files/2019-22%20Cap%20Plan%20&amp;%202020%20Cap%20Budget%20-%20Appendix%20-%20Major%20Projects%20(table)%20-%20Nov.%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Adjust Summary by Dept"/>
      <sheetName val="Cap Budget Adjustment Requests"/>
      <sheetName val="Service Category Listing"/>
      <sheetName val="Sheet2"/>
      <sheetName val="Instructions"/>
      <sheetName val="Sheet1"/>
      <sheetName val="Drop Down"/>
      <sheetName val="Lists"/>
    </sheetNames>
    <sheetDataSet>
      <sheetData sheetId="0"/>
      <sheetData sheetId="1"/>
      <sheetData sheetId="2">
        <row r="3">
          <cell r="B3" t="str">
            <v>(Select)</v>
          </cell>
          <cell r="C3" t="str">
            <v>(select)</v>
          </cell>
        </row>
        <row r="4">
          <cell r="C4" t="str">
            <v>01. Capital maintenance</v>
          </cell>
        </row>
        <row r="5">
          <cell r="C5" t="str">
            <v>02. Renovations &amp; minor upgrades</v>
          </cell>
        </row>
        <row r="6">
          <cell r="C6" t="str">
            <v>03. Replacement &amp; major upgrades</v>
          </cell>
        </row>
        <row r="7">
          <cell r="C7" t="str">
            <v xml:space="preserve">04. New </v>
          </cell>
        </row>
        <row r="8">
          <cell r="C8" t="str">
            <v>05. Planning &amp; research</v>
          </cell>
        </row>
        <row r="9">
          <cell r="C9" t="str">
            <v>06. Grants</v>
          </cell>
        </row>
        <row r="10">
          <cell r="C10" t="str">
            <v>07. Other</v>
          </cell>
        </row>
      </sheetData>
      <sheetData sheetId="3">
        <row r="2">
          <cell r="A2" t="str">
            <v>(select)</v>
          </cell>
        </row>
      </sheetData>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Budget Adjustment Requests"/>
      <sheetName val="Service Category Listing"/>
      <sheetName val="Sheet2"/>
      <sheetName val="Instructions"/>
      <sheetName val="Sheet1"/>
      <sheetName val="Drop Down"/>
    </sheetNames>
    <sheetDataSet>
      <sheetData sheetId="0"/>
      <sheetData sheetId="1">
        <row r="3">
          <cell r="B3" t="str">
            <v>(Select)</v>
          </cell>
        </row>
      </sheetData>
      <sheetData sheetId="2">
        <row r="2">
          <cell r="A2" t="str">
            <v>(select)</v>
          </cell>
        </row>
      </sheetData>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s"/>
      <sheetName val="TLOBHDS"/>
      <sheetName val="Drop Down"/>
      <sheetName val="Inputs"/>
      <sheetName val="Reference"/>
    </sheetNames>
    <sheetDataSet>
      <sheetData sheetId="0" refreshError="1">
        <row r="52">
          <cell r="A52" t="str">
            <v>2366</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 Template"/>
      <sheetName val="Standar Cost Centre"/>
      <sheetName val="Standar Cost Centre_v1"/>
      <sheetName val="Non hospital Activity"/>
      <sheetName val="COA"/>
      <sheetName val="WHPPD Budget ALL 0809"/>
      <sheetName val="Clinical Unit Staff Mix"/>
      <sheetName val="WHPOM"/>
      <sheetName val="Cath Lab Procedures"/>
      <sheetName val="010 Ballarat"/>
      <sheetName val="040 Bendigo"/>
      <sheetName val="023 Berwick"/>
      <sheetName val="011 Bunbury"/>
      <sheetName val="102 Burwood"/>
      <sheetName val="012 Geelong"/>
      <sheetName val="014 Geraldton"/>
      <sheetName val="015 Murdoch"/>
      <sheetName val="024 Nepean"/>
      <sheetName val="041 Pinelodge"/>
      <sheetName val="104 Richmond"/>
      <sheetName val="018 Subiaco"/>
      <sheetName val="019 Warrnambool"/>
      <sheetName val="010"/>
      <sheetName val="040"/>
      <sheetName val="023"/>
      <sheetName val="011"/>
      <sheetName val="102"/>
      <sheetName val="012"/>
      <sheetName val="014"/>
      <sheetName val="015"/>
      <sheetName val="024"/>
      <sheetName val="041"/>
      <sheetName val="104"/>
      <sheetName val="018"/>
      <sheetName val="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sts- Roddan"/>
      <sheetName val="Capital Costs"/>
      <sheetName val="Calc"/>
      <sheetName val="Revenue Analysis"/>
      <sheetName val="Cash Flow - RLodge"/>
      <sheetName val="Capital Operating"/>
      <sheetName val="Emails"/>
      <sheetName val="Summary"/>
      <sheetName val="Unit Count"/>
      <sheetName val="Financing"/>
      <sheetName val="Operating Costs"/>
      <sheetName val="Ex-linked Cash Flow"/>
      <sheetName val="New Operating"/>
      <sheetName val="Notes- Housing Ops"/>
      <sheetName val="Latest Roddan Lodge Summary"/>
    </sheetNames>
    <definedNames>
      <definedName name="Full_Print" refersTo="#REF!" sheetId="0"/>
    </definedNames>
    <sheetDataSet>
      <sheetData sheetId="0"/>
      <sheetData sheetId="1"/>
      <sheetData sheetId="2"/>
      <sheetData sheetId="3">
        <row r="38">
          <cell r="F38">
            <v>1.6682095789135325</v>
          </cell>
        </row>
      </sheetData>
      <sheetData sheetId="4">
        <row r="26">
          <cell r="C26">
            <v>-232500</v>
          </cell>
        </row>
      </sheetData>
      <sheetData sheetId="5"/>
      <sheetData sheetId="6"/>
      <sheetData sheetId="7"/>
      <sheetData sheetId="8">
        <row r="8">
          <cell r="C8">
            <v>77775</v>
          </cell>
        </row>
      </sheetData>
      <sheetData sheetId="9"/>
      <sheetData sheetId="10"/>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ing Pipeline Dashboard"/>
      <sheetName val="For Jim De Hoop"/>
      <sheetName val="Master Data"/>
      <sheetName val="drop down"/>
      <sheetName val="Available Funding"/>
      <sheetName val="Chart1"/>
      <sheetName val="Summary Housing Units"/>
      <sheetName val="Master Data for pivotal table"/>
      <sheetName val="Neal  Pipeline dashboard"/>
      <sheetName val="Summary Fund by Status &amp; Year"/>
      <sheetName val="Unallocated Funds"/>
      <sheetName val="AH Reserve Tracking"/>
      <sheetName val="Basic Capital Tracking"/>
      <sheetName val="CAC Tracking (TBD)"/>
      <sheetName val="Scope and Definitions"/>
    </sheetNames>
    <sheetDataSet>
      <sheetData sheetId="0"/>
      <sheetData sheetId="1"/>
      <sheetData sheetId="2"/>
      <sheetData sheetId="3">
        <row r="5">
          <cell r="A5" t="str">
            <v>Market Rental</v>
          </cell>
          <cell r="C5" t="str">
            <v xml:space="preserve">Committed </v>
          </cell>
          <cell r="D5" t="str">
            <v>Grant</v>
          </cell>
          <cell r="E5" t="str">
            <v>Council</v>
          </cell>
          <cell r="F5" t="str">
            <v>BC Housing</v>
          </cell>
          <cell r="G5" t="str">
            <v>CAC in Kind</v>
          </cell>
          <cell r="H5" t="str">
            <v>New</v>
          </cell>
          <cell r="I5" t="str">
            <v>City</v>
          </cell>
          <cell r="K5" t="str">
            <v>Q1</v>
          </cell>
          <cell r="L5" t="str">
            <v>Cash</v>
          </cell>
          <cell r="M5" t="str">
            <v>AFH Reserve</v>
          </cell>
        </row>
        <row r="6">
          <cell r="A6" t="str">
            <v>Shelter</v>
          </cell>
          <cell r="C6" t="str">
            <v>Delivered</v>
          </cell>
          <cell r="D6" t="str">
            <v>Land</v>
          </cell>
          <cell r="E6" t="str">
            <v>Manager's Minute</v>
          </cell>
          <cell r="F6" t="str">
            <v>Developer</v>
          </cell>
          <cell r="G6" t="str">
            <v>Equity</v>
          </cell>
          <cell r="H6" t="str">
            <v>Replacement</v>
          </cell>
          <cell r="I6" t="str">
            <v>Province</v>
          </cell>
          <cell r="K6" t="str">
            <v>Q2</v>
          </cell>
          <cell r="L6" t="str">
            <v>In-kind</v>
          </cell>
          <cell r="M6" t="str">
            <v>CAC Cash</v>
          </cell>
        </row>
        <row r="7">
          <cell r="A7" t="str">
            <v>Supportive</v>
          </cell>
          <cell r="C7" t="str">
            <v xml:space="preserve">Planned </v>
          </cell>
          <cell r="D7" t="str">
            <v>Land and Grant</v>
          </cell>
          <cell r="E7" t="str">
            <v>MOU</v>
          </cell>
          <cell r="F7" t="str">
            <v>Donor</v>
          </cell>
          <cell r="G7" t="str">
            <v>Land</v>
          </cell>
          <cell r="I7" t="str">
            <v>Federal</v>
          </cell>
          <cell r="K7" t="str">
            <v>Q3</v>
          </cell>
          <cell r="M7" t="str">
            <v>CAC in kind</v>
          </cell>
        </row>
        <row r="8">
          <cell r="A8" t="str">
            <v>Supportive/Social</v>
          </cell>
          <cell r="C8" t="str">
            <v>Potential</v>
          </cell>
          <cell r="D8" t="str">
            <v>None</v>
          </cell>
          <cell r="E8" t="str">
            <v>Other</v>
          </cell>
          <cell r="F8" t="str">
            <v>Federal</v>
          </cell>
          <cell r="G8" t="str">
            <v>Land and Equity</v>
          </cell>
          <cell r="I8" t="str">
            <v>Not for Profit</v>
          </cell>
          <cell r="K8" t="str">
            <v>Q4</v>
          </cell>
          <cell r="M8" t="str">
            <v>Capital</v>
          </cell>
        </row>
        <row r="9">
          <cell r="A9" t="str">
            <v>Social</v>
          </cell>
          <cell r="F9" t="str">
            <v>Multiple - see notes</v>
          </cell>
          <cell r="G9" t="str">
            <v>Other</v>
          </cell>
          <cell r="I9" t="str">
            <v>Other - see notes</v>
          </cell>
        </row>
        <row r="10">
          <cell r="A10" t="str">
            <v>Affordable</v>
          </cell>
          <cell r="F10" t="str">
            <v xml:space="preserve">Not for Profit </v>
          </cell>
        </row>
        <row r="11">
          <cell r="F11" t="str">
            <v>N/A</v>
          </cell>
        </row>
      </sheetData>
      <sheetData sheetId="4"/>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bookbalance"/>
      <sheetName val="assumptions"/>
      <sheetName val="#REF"/>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Capital_Submission"/>
      <sheetName val="drop_downs"/>
      <sheetName val="Drop Down"/>
    </sheetNames>
    <sheetDataSet>
      <sheetData sheetId="0"/>
      <sheetData sheetId="1">
        <row r="3">
          <cell r="A3" t="str">
            <v>(select)</v>
          </cell>
        </row>
        <row r="4">
          <cell r="A4" t="str">
            <v>Britannia</v>
          </cell>
        </row>
        <row r="5">
          <cell r="A5" t="str">
            <v>Business Planning &amp; Services</v>
          </cell>
        </row>
        <row r="6">
          <cell r="A6" t="str">
            <v>City Clerks</v>
          </cell>
        </row>
        <row r="7">
          <cell r="A7" t="str">
            <v>City Manager</v>
          </cell>
        </row>
        <row r="8">
          <cell r="A8" t="str">
            <v>Civic Theatres</v>
          </cell>
        </row>
        <row r="9">
          <cell r="A9" t="str">
            <v>Community Services</v>
          </cell>
        </row>
        <row r="10">
          <cell r="A10" t="str">
            <v>Engineering Services</v>
          </cell>
        </row>
        <row r="11">
          <cell r="A11" t="str">
            <v>Equal Employment Opportunity</v>
          </cell>
        </row>
        <row r="12">
          <cell r="A12" t="str">
            <v>Facilities</v>
          </cell>
        </row>
        <row r="13">
          <cell r="A13" t="str">
            <v>Financial Services</v>
          </cell>
        </row>
        <row r="14">
          <cell r="A14" t="str">
            <v>Fire &amp; Rescue Services</v>
          </cell>
        </row>
        <row r="15">
          <cell r="A15" t="str">
            <v>Human Resource Services</v>
          </cell>
        </row>
        <row r="16">
          <cell r="A16" t="str">
            <v>Law Department</v>
          </cell>
        </row>
        <row r="17">
          <cell r="A17" t="str">
            <v>Mayor &amp; Council</v>
          </cell>
        </row>
        <row r="18">
          <cell r="A18" t="str">
            <v>Parks &amp; Recreation</v>
          </cell>
        </row>
        <row r="19">
          <cell r="A19" t="str">
            <v>Vancouver Police Department</v>
          </cell>
        </row>
        <row r="20">
          <cell r="A20" t="str">
            <v>Vancouver Public Library</v>
          </cell>
        </row>
        <row r="21">
          <cell r="A21" t="str">
            <v>Other</v>
          </cell>
        </row>
        <row r="24">
          <cell r="A24" t="str">
            <v>(select)</v>
          </cell>
        </row>
        <row r="25">
          <cell r="A25" t="str">
            <v>Capital</v>
          </cell>
        </row>
        <row r="26">
          <cell r="A26" t="str">
            <v>Non-Capital</v>
          </cell>
        </row>
        <row r="27">
          <cell r="A27" t="str">
            <v>Capital &amp; Non-Capital</v>
          </cell>
        </row>
        <row r="43">
          <cell r="A43" t="str">
            <v>(select)</v>
          </cell>
          <cell r="B43" t="str">
            <v>(select)</v>
          </cell>
        </row>
        <row r="44">
          <cell r="A44" t="str">
            <v>January</v>
          </cell>
          <cell r="B44">
            <v>2010</v>
          </cell>
        </row>
        <row r="45">
          <cell r="A45" t="str">
            <v>February</v>
          </cell>
          <cell r="B45">
            <v>2011</v>
          </cell>
        </row>
        <row r="46">
          <cell r="A46" t="str">
            <v>March</v>
          </cell>
          <cell r="B46">
            <v>2012</v>
          </cell>
        </row>
        <row r="47">
          <cell r="A47" t="str">
            <v>April</v>
          </cell>
          <cell r="B47">
            <v>2013</v>
          </cell>
        </row>
        <row r="48">
          <cell r="A48" t="str">
            <v>May</v>
          </cell>
          <cell r="B48">
            <v>2014</v>
          </cell>
        </row>
        <row r="49">
          <cell r="A49" t="str">
            <v>June</v>
          </cell>
          <cell r="B49">
            <v>2015</v>
          </cell>
        </row>
        <row r="50">
          <cell r="A50" t="str">
            <v>July</v>
          </cell>
        </row>
        <row r="51">
          <cell r="A51" t="str">
            <v>August</v>
          </cell>
        </row>
        <row r="52">
          <cell r="A52" t="str">
            <v>September</v>
          </cell>
        </row>
        <row r="53">
          <cell r="A53" t="str">
            <v>October</v>
          </cell>
        </row>
        <row r="54">
          <cell r="A54" t="str">
            <v>November</v>
          </cell>
        </row>
        <row r="55">
          <cell r="A55" t="str">
            <v>December</v>
          </cell>
        </row>
        <row r="58">
          <cell r="A58" t="str">
            <v>(select)</v>
          </cell>
        </row>
        <row r="59">
          <cell r="A59" t="str">
            <v>Revision 1</v>
          </cell>
        </row>
        <row r="60">
          <cell r="A60" t="str">
            <v>Revision 2</v>
          </cell>
        </row>
        <row r="61">
          <cell r="A61" t="str">
            <v>Revision 3</v>
          </cell>
        </row>
        <row r="62">
          <cell r="A62" t="str">
            <v>Revision 4</v>
          </cell>
        </row>
        <row r="65">
          <cell r="A65" t="str">
            <v xml:space="preserve">    (select cost category)</v>
          </cell>
        </row>
        <row r="66">
          <cell r="A66" t="str">
            <v xml:space="preserve">    Direct Labour</v>
          </cell>
        </row>
        <row r="67">
          <cell r="A67" t="str">
            <v xml:space="preserve">    Materials</v>
          </cell>
        </row>
        <row r="68">
          <cell r="A68" t="str">
            <v xml:space="preserve">    Equipment</v>
          </cell>
        </row>
        <row r="69">
          <cell r="A69" t="str">
            <v xml:space="preserve">    Contract</v>
          </cell>
        </row>
        <row r="70">
          <cell r="A70" t="str">
            <v xml:space="preserve">    Legal</v>
          </cell>
        </row>
        <row r="71">
          <cell r="A71" t="str">
            <v xml:space="preserve">    Overhead</v>
          </cell>
        </row>
        <row r="72">
          <cell r="A72" t="str">
            <v xml:space="preserve">    Contingency</v>
          </cell>
        </row>
        <row r="73">
          <cell r="A73" t="str">
            <v xml:space="preserve">    Other (Specify in comments below)</v>
          </cell>
        </row>
        <row r="81">
          <cell r="A81" t="str">
            <v>(select)</v>
          </cell>
        </row>
        <row r="82">
          <cell r="A82" t="str">
            <v>Federal Government</v>
          </cell>
        </row>
        <row r="83">
          <cell r="A83" t="str">
            <v>Federal Infrastructure Funding</v>
          </cell>
        </row>
        <row r="84">
          <cell r="A84" t="str">
            <v>ICBC</v>
          </cell>
        </row>
        <row r="85">
          <cell r="A85" t="str">
            <v>Property Owners</v>
          </cell>
        </row>
        <row r="86">
          <cell r="A86" t="str">
            <v>Provincial Government</v>
          </cell>
        </row>
        <row r="87">
          <cell r="A87" t="str">
            <v>Translink</v>
          </cell>
        </row>
        <row r="88">
          <cell r="A88" t="str">
            <v>Donation</v>
          </cell>
        </row>
        <row r="89">
          <cell r="A89" t="str">
            <v>Other (Specify in comments)</v>
          </cell>
        </row>
        <row r="92">
          <cell r="A92" t="str">
            <v>(select)</v>
          </cell>
        </row>
        <row r="93">
          <cell r="A93" t="str">
            <v>Capital from Revenue</v>
          </cell>
        </row>
        <row r="94">
          <cell r="A94" t="str">
            <v>Debenture</v>
          </cell>
        </row>
        <row r="95">
          <cell r="A95" t="str">
            <v>DCL (City Wide)</v>
          </cell>
        </row>
        <row r="96">
          <cell r="A96" t="str">
            <v>DCL (Area Specific)</v>
          </cell>
        </row>
        <row r="97">
          <cell r="A97" t="str">
            <v>CAC</v>
          </cell>
        </row>
        <row r="98">
          <cell r="A98" t="str">
            <v>IT Expansion &amp; Replacement</v>
          </cell>
        </row>
        <row r="99">
          <cell r="A99" t="str">
            <v>Reserves (Specify in comments)</v>
          </cell>
        </row>
        <row r="100">
          <cell r="A100" t="str">
            <v>CFF</v>
          </cell>
        </row>
        <row r="101">
          <cell r="A101" t="str">
            <v>Reallocation of existing Capital (Specifiy in comments)</v>
          </cell>
        </row>
        <row r="102">
          <cell r="A102" t="str">
            <v>Unallocated Capital from closeout</v>
          </cell>
        </row>
        <row r="103">
          <cell r="A103" t="str">
            <v>Other (Specify in comments)</v>
          </cell>
        </row>
        <row r="106">
          <cell r="A106" t="str">
            <v>(select)</v>
          </cell>
        </row>
        <row r="107">
          <cell r="A107" t="str">
            <v>Yes</v>
          </cell>
        </row>
        <row r="108">
          <cell r="A108" t="str">
            <v>No</v>
          </cell>
        </row>
        <row r="111">
          <cell r="A111" t="str">
            <v>(select)</v>
          </cell>
        </row>
        <row r="112">
          <cell r="A112" t="str">
            <v>Fixed Budget (no variance likely)</v>
          </cell>
        </row>
        <row r="113">
          <cell r="A113" t="str">
            <v>Firm Budget and or terms (possibility of variance &lt;10%)</v>
          </cell>
        </row>
        <row r="114">
          <cell r="A114" t="str">
            <v>Estimate (possibility of variance &lt;25%)</v>
          </cell>
        </row>
        <row r="115">
          <cell r="A115" t="str">
            <v>Estimate only (high possibility of variance to estimate &gt;25%)</v>
          </cell>
        </row>
        <row r="118">
          <cell r="A118" t="str">
            <v>(select)</v>
          </cell>
        </row>
        <row r="119">
          <cell r="A119">
            <v>2010</v>
          </cell>
        </row>
        <row r="120">
          <cell r="A120">
            <v>2011</v>
          </cell>
        </row>
        <row r="123">
          <cell r="A123" t="str">
            <v>(select)</v>
          </cell>
        </row>
        <row r="124">
          <cell r="A124">
            <v>1</v>
          </cell>
        </row>
        <row r="125">
          <cell r="A125">
            <v>2</v>
          </cell>
        </row>
        <row r="126">
          <cell r="A126">
            <v>3</v>
          </cell>
        </row>
        <row r="127">
          <cell r="A127">
            <v>4</v>
          </cell>
        </row>
        <row r="128">
          <cell r="A128">
            <v>5</v>
          </cell>
        </row>
        <row r="131">
          <cell r="A131" t="str">
            <v>(select)</v>
          </cell>
        </row>
        <row r="132">
          <cell r="A132" t="str">
            <v>High</v>
          </cell>
        </row>
        <row r="133">
          <cell r="A133" t="str">
            <v>Medium</v>
          </cell>
        </row>
        <row r="134">
          <cell r="A134" t="str">
            <v>Low</v>
          </cell>
        </row>
        <row r="137">
          <cell r="A137" t="str">
            <v>(select)</v>
          </cell>
        </row>
        <row r="138">
          <cell r="A138">
            <v>2010</v>
          </cell>
        </row>
        <row r="139">
          <cell r="A139">
            <v>2011</v>
          </cell>
        </row>
        <row r="140">
          <cell r="A140">
            <v>2012</v>
          </cell>
        </row>
        <row r="143">
          <cell r="A143" t="str">
            <v>(select)</v>
          </cell>
        </row>
        <row r="144">
          <cell r="A144" t="str">
            <v>Program</v>
          </cell>
        </row>
        <row r="145">
          <cell r="A145" t="str">
            <v>Project</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
      <sheetName val="Portfolio"/>
      <sheetName val="Business Model"/>
      <sheetName val="Summary Table"/>
      <sheetName val="Metrics"/>
      <sheetName val="Land"/>
      <sheetName val="SOTP"/>
      <sheetName val="Land Acquisition Update"/>
      <sheetName val="Dev Timeline"/>
      <sheetName val="Dev Cashflows"/>
      <sheetName val="Construction Charts"/>
      <sheetName val="Pivots"/>
      <sheetName val="Pro-Forma"/>
      <sheetName val="Funding Timeline"/>
      <sheetName val="Funding Type"/>
      <sheetName val="Funding Strategy"/>
      <sheetName val="Stress Testing"/>
      <sheetName val="WIP "/>
      <sheetName val="Calc"/>
      <sheetName val="Summary Sheet_60% CoV Cont'n"/>
      <sheetName val="PDF Funding"/>
      <sheetName val="average unit size"/>
      <sheetName val="HomeOwnership"/>
      <sheetName val="Carry Forward"/>
      <sheetName val="Capital Costs- Roddan"/>
      <sheetName val="VAHA Budget"/>
      <sheetName val="ALL PROJECTS N+C"/>
      <sheetName val="info"/>
      <sheetName val="Gresham_projection 2014"/>
      <sheetName val="4 Year Capital Plan"/>
      <sheetName val="2014 Housing Data"/>
      <sheetName val="2013 Housing Data"/>
      <sheetName val="2012 Housing Data"/>
      <sheetName val="Housing Capital Budget"/>
      <sheetName val="CoV Equity_EFL Sites"/>
      <sheetName val="Chart1"/>
      <sheetName val="CoV Equity_Concord Sites"/>
      <sheetName val="Chart2"/>
      <sheetName val="Cap Bud Plan available"/>
    </sheetNames>
    <sheetDataSet>
      <sheetData sheetId="0" refreshError="1"/>
      <sheetData sheetId="1" refreshError="1"/>
      <sheetData sheetId="2">
        <row r="8">
          <cell r="W8">
            <v>1378.8966562556102</v>
          </cell>
        </row>
      </sheetData>
      <sheetData sheetId="3" refreshError="1"/>
      <sheetData sheetId="4" refreshError="1"/>
      <sheetData sheetId="5" refreshError="1"/>
      <sheetData sheetId="6" refreshError="1"/>
      <sheetData sheetId="7">
        <row r="5">
          <cell r="F5">
            <v>926092.9411764706</v>
          </cell>
        </row>
        <row r="6">
          <cell r="B6">
            <v>14499980.14517051</v>
          </cell>
        </row>
        <row r="7">
          <cell r="D7">
            <v>239664029.39411759</v>
          </cell>
          <cell r="F7">
            <v>27617</v>
          </cell>
        </row>
      </sheetData>
      <sheetData sheetId="8" refreshError="1"/>
      <sheetData sheetId="9" refreshError="1"/>
      <sheetData sheetId="10" refreshError="1"/>
      <sheetData sheetId="11" refreshError="1"/>
      <sheetData sheetId="12" refreshError="1"/>
      <sheetData sheetId="13">
        <row r="50">
          <cell r="D50">
            <v>233404479.11809859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Budget Adjustment Requests"/>
      <sheetName val="Service Category Listing"/>
      <sheetName val="Sheet2"/>
      <sheetName val="Instructions"/>
      <sheetName val="Sheet1"/>
    </sheetNames>
    <sheetDataSet>
      <sheetData sheetId="0"/>
      <sheetData sheetId="1">
        <row r="3">
          <cell r="B3" t="str">
            <v>(Select)</v>
          </cell>
        </row>
        <row r="4">
          <cell r="B4" t="str">
            <v>Community Facilities</v>
          </cell>
        </row>
        <row r="5">
          <cell r="B5" t="str">
            <v>1a.  Childcare</v>
          </cell>
        </row>
        <row r="6">
          <cell r="B6" t="str">
            <v>1b.  Social</v>
          </cell>
        </row>
        <row r="7">
          <cell r="B7" t="str">
            <v>1c.  Culture</v>
          </cell>
        </row>
        <row r="8">
          <cell r="B8" t="str">
            <v>1d.  Entertainment &amp; Exhibition</v>
          </cell>
        </row>
        <row r="9">
          <cell r="B9" t="str">
            <v>1e.  Library</v>
          </cell>
        </row>
        <row r="10">
          <cell r="B10" t="str">
            <v>1f.  Recreation</v>
          </cell>
        </row>
        <row r="11">
          <cell r="B11" t="str">
            <v>Parks and Open Spaces</v>
          </cell>
        </row>
        <row r="12">
          <cell r="B12" t="str">
            <v>2a.  Parks and Open Spaces</v>
          </cell>
        </row>
        <row r="13">
          <cell r="B13" t="str">
            <v>2b.  Seawall</v>
          </cell>
        </row>
        <row r="14">
          <cell r="B14" t="str">
            <v>2c.  Street Trees</v>
          </cell>
        </row>
        <row r="15">
          <cell r="B15" t="str">
            <v>2d.  Public Art</v>
          </cell>
        </row>
        <row r="16">
          <cell r="B16" t="str">
            <v>Housing</v>
          </cell>
        </row>
        <row r="17">
          <cell r="B17" t="str">
            <v>3a.  Non-market rental housing</v>
          </cell>
        </row>
        <row r="18">
          <cell r="B18" t="str">
            <v>3b.  Market rental housing</v>
          </cell>
        </row>
        <row r="19">
          <cell r="B19" t="str">
            <v>Public Safety</v>
          </cell>
        </row>
        <row r="20">
          <cell r="B20" t="str">
            <v>4a.  Police</v>
          </cell>
        </row>
        <row r="21">
          <cell r="B21" t="str">
            <v>4b.  Fire</v>
          </cell>
        </row>
        <row r="22">
          <cell r="B22" t="str">
            <v>4c.  Animal Control</v>
          </cell>
        </row>
        <row r="23">
          <cell r="B23" t="str">
            <v>Transportation</v>
          </cell>
        </row>
        <row r="24">
          <cell r="B24" t="str">
            <v>5a.  Walking &amp; Cycling</v>
          </cell>
        </row>
        <row r="25">
          <cell r="B25" t="str">
            <v>5b.  Transit</v>
          </cell>
        </row>
        <row r="26">
          <cell r="B26" t="str">
            <v>5c.  Major Roads</v>
          </cell>
        </row>
        <row r="27">
          <cell r="B27" t="str">
            <v>5d.  Local Roads</v>
          </cell>
        </row>
        <row r="28">
          <cell r="B28" t="str">
            <v>5e.  Parking</v>
          </cell>
        </row>
        <row r="29">
          <cell r="B29" t="str">
            <v>Utilities and Public Works</v>
          </cell>
        </row>
        <row r="30">
          <cell r="B30" t="str">
            <v>6a.  Waterworks</v>
          </cell>
        </row>
        <row r="31">
          <cell r="B31" t="str">
            <v>6b.  Sewers</v>
          </cell>
        </row>
        <row r="32">
          <cell r="B32" t="str">
            <v>6c.  Solid Waste</v>
          </cell>
        </row>
        <row r="33">
          <cell r="B33" t="str">
            <v>6d.  Neighbourhood Energy</v>
          </cell>
        </row>
        <row r="34">
          <cell r="B34" t="str">
            <v>Civic Infrastructure</v>
          </cell>
        </row>
        <row r="35">
          <cell r="B35" t="str">
            <v>7a.  Administrative Facilities</v>
          </cell>
        </row>
        <row r="36">
          <cell r="B36" t="str">
            <v>7b.  Service Yards</v>
          </cell>
        </row>
        <row r="37">
          <cell r="B37" t="str">
            <v>7c.  Vehicles &amp; Equipment</v>
          </cell>
        </row>
        <row r="38">
          <cell r="B38" t="str">
            <v>7d.  Information Technology</v>
          </cell>
        </row>
        <row r="39">
          <cell r="B39" t="str">
            <v>City Wide</v>
          </cell>
        </row>
        <row r="40">
          <cell r="B40" t="str">
            <v>8a. Emerging Priorities</v>
          </cell>
        </row>
        <row r="41">
          <cell r="B41" t="str">
            <v>8b. Inflation Contingency</v>
          </cell>
        </row>
        <row r="42">
          <cell r="B42" t="str">
            <v>8c. Overhead/Debenture Costs</v>
          </cell>
        </row>
      </sheetData>
      <sheetData sheetId="2">
        <row r="2">
          <cell r="A2" t="str">
            <v>(select)</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s>
    <sheetDataSet>
      <sheetData sheetId="0"/>
      <sheetData sheetId="1"/>
      <sheetData sheetId="2"/>
      <sheetData sheetId="3"/>
      <sheetData sheetId="4"/>
      <sheetData sheetId="5"/>
      <sheetData sheetId="6"/>
      <sheetData sheetId="7">
        <row r="1">
          <cell r="AH1" t="str">
            <v>Corporate Communications</v>
          </cell>
          <cell r="AI1" t="str">
            <v>Economic Development</v>
          </cell>
          <cell r="AJ1" t="str">
            <v>Internal Audit</v>
          </cell>
          <cell r="AK1" t="str">
            <v>Sustainability</v>
          </cell>
          <cell r="AL1" t="str">
            <v>Emergency Preparedness and Response</v>
          </cell>
          <cell r="AM1" t="str">
            <v>External Relations and Protocol</v>
          </cell>
          <cell r="AN1" t="str">
            <v>Vancouver Services Review</v>
          </cell>
        </row>
      </sheetData>
      <sheetData sheetId="8">
        <row r="1">
          <cell r="AH1" t="str">
            <v>Archives</v>
          </cell>
          <cell r="AI1" t="str">
            <v>Council Support</v>
          </cell>
          <cell r="AJ1" t="str">
            <v>Elections Management</v>
          </cell>
          <cell r="AK1" t="str">
            <v>Legislative Operations</v>
          </cell>
          <cell r="AL1" t="str">
            <v>Records Management</v>
          </cell>
        </row>
      </sheetData>
      <sheetData sheetId="9">
        <row r="1">
          <cell r="AH1" t="str">
            <v>Accounting Services</v>
          </cell>
        </row>
      </sheetData>
      <sheetData sheetId="10">
        <row r="1">
          <cell r="AH1" t="str">
            <v>Corporate Data Management</v>
          </cell>
        </row>
      </sheetData>
      <sheetData sheetId="11">
        <row r="1">
          <cell r="AH1" t="str">
            <v>311 Call Centre (Customer Service)</v>
          </cell>
          <cell r="AI1" t="str">
            <v>Employee Compensation and Benefits</v>
          </cell>
          <cell r="AJ1" t="str">
            <v>Employee Relations</v>
          </cell>
          <cell r="AK1" t="str">
            <v>Organizational Development</v>
          </cell>
          <cell r="AL1" t="str">
            <v>Organizational Health and Safety</v>
          </cell>
          <cell r="AM1" t="str">
            <v>Attraction, Retention, Recruitment</v>
          </cell>
          <cell r="AN1" t="str">
            <v>Digital Strategy and Web Operations</v>
          </cell>
        </row>
      </sheetData>
      <sheetData sheetId="12">
        <row r="1">
          <cell r="AH1" t="str">
            <v>Legal Advisory</v>
          </cell>
        </row>
      </sheetData>
      <sheetData sheetId="13">
        <row r="1">
          <cell r="AH1" t="str">
            <v>Asset Management (Buildings and Property)</v>
          </cell>
        </row>
      </sheetData>
      <sheetData sheetId="14">
        <row r="1">
          <cell r="AH1" t="str">
            <v>Animal Licensing and Control</v>
          </cell>
        </row>
      </sheetData>
      <sheetData sheetId="15">
        <row r="1">
          <cell r="AH1" t="str">
            <v>Streets Infrastructure and Maintenance</v>
          </cell>
        </row>
      </sheetData>
      <sheetData sheetId="16">
        <row r="1">
          <cell r="AH1" t="str">
            <v>Fire Suppression and Special Teams</v>
          </cell>
        </row>
      </sheetData>
      <sheetData sheetId="17"/>
      <sheetData sheetId="18">
        <row r="1">
          <cell r="AH1" t="str">
            <v>Land Use Planning</v>
          </cell>
        </row>
      </sheetData>
      <sheetData sheetId="19">
        <row r="1">
          <cell r="AH1" t="str">
            <v>Police Services</v>
          </cell>
        </row>
      </sheetData>
      <sheetData sheetId="20">
        <row r="1">
          <cell r="AH1" t="str">
            <v>Collections and Resources</v>
          </cell>
        </row>
      </sheetData>
      <sheetData sheetId="21"/>
      <sheetData sheetId="22">
        <row r="3">
          <cell r="A3" t="str">
            <v>Engineering</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s>
    <sheetDataSet>
      <sheetData sheetId="0"/>
      <sheetData sheetId="1"/>
      <sheetData sheetId="2"/>
      <sheetData sheetId="3"/>
      <sheetData sheetId="4"/>
      <sheetData sheetId="5"/>
      <sheetData sheetId="6"/>
      <sheetData sheetId="7">
        <row r="1">
          <cell r="AG1" t="str">
            <v>Corporate Communications</v>
          </cell>
          <cell r="AH1" t="str">
            <v>Economic Development</v>
          </cell>
          <cell r="AI1" t="str">
            <v>Internal Audit</v>
          </cell>
          <cell r="AJ1" t="str">
            <v>Sustainability</v>
          </cell>
          <cell r="AK1" t="str">
            <v>Emergency Preparedness and Response</v>
          </cell>
          <cell r="AL1" t="str">
            <v>External Relations and Protocol</v>
          </cell>
          <cell r="AM1" t="str">
            <v>Vancouver Services Review</v>
          </cell>
        </row>
      </sheetData>
      <sheetData sheetId="8">
        <row r="1">
          <cell r="AG1" t="str">
            <v>Archives</v>
          </cell>
          <cell r="AH1" t="str">
            <v>Council Support</v>
          </cell>
          <cell r="AI1" t="str">
            <v>Elections Management</v>
          </cell>
          <cell r="AJ1" t="str">
            <v>Legislative Operations</v>
          </cell>
          <cell r="AK1" t="str">
            <v>Records Management</v>
          </cell>
        </row>
      </sheetData>
      <sheetData sheetId="9">
        <row r="1">
          <cell r="AG1" t="str">
            <v>Accounting Services</v>
          </cell>
          <cell r="AH1" t="str">
            <v>Corporate Business Advisory</v>
          </cell>
          <cell r="AI1" t="str">
            <v>Corporate Risk Management</v>
          </cell>
          <cell r="AJ1" t="str">
            <v>Financial Planning and Analysis</v>
          </cell>
          <cell r="AK1" t="str">
            <v>Treasury</v>
          </cell>
          <cell r="AL1" t="str">
            <v>Procurement (Supply Chain)</v>
          </cell>
        </row>
      </sheetData>
      <sheetData sheetId="10">
        <row r="1">
          <cell r="AG1" t="str">
            <v>Corporate Data Management</v>
          </cell>
          <cell r="AH1" t="str">
            <v>IT Business Applications</v>
          </cell>
          <cell r="AI1" t="str">
            <v>IT Infrastructure Maintenance</v>
          </cell>
          <cell r="AJ1" t="str">
            <v>IT Service Delivery - Applications and Infrastructure</v>
          </cell>
        </row>
      </sheetData>
      <sheetData sheetId="11">
        <row r="1">
          <cell r="AG1" t="str">
            <v>311 Call Centre (Customer Service)</v>
          </cell>
          <cell r="AH1" t="str">
            <v>Employee Compensation and Benefits</v>
          </cell>
          <cell r="AI1" t="str">
            <v>Employee Relations</v>
          </cell>
          <cell r="AJ1" t="str">
            <v>Organizational Development</v>
          </cell>
          <cell r="AK1" t="str">
            <v>Organizational Health and Safety</v>
          </cell>
          <cell r="AL1" t="str">
            <v>Attraction, Retention, Recruitment</v>
          </cell>
          <cell r="AM1" t="str">
            <v>Digital Strategy and Web Operations</v>
          </cell>
        </row>
      </sheetData>
      <sheetData sheetId="12"/>
      <sheetData sheetId="13">
        <row r="1">
          <cell r="AG1" t="str">
            <v>Asset Management (Buildings and Property)</v>
          </cell>
          <cell r="AH1" t="str">
            <v>Corporate Security</v>
          </cell>
          <cell r="AI1" t="str">
            <v>Real Estate</v>
          </cell>
        </row>
      </sheetData>
      <sheetData sheetId="14">
        <row r="1">
          <cell r="AG1" t="str">
            <v>Animal Licensing and Control</v>
          </cell>
          <cell r="AH1" t="str">
            <v>Business Licensing</v>
          </cell>
          <cell r="AI1" t="str">
            <v>Property Inspections and Enforcement</v>
          </cell>
          <cell r="AJ1" t="str">
            <v>Cemetery Service</v>
          </cell>
          <cell r="AK1" t="str">
            <v>Housing Policy</v>
          </cell>
          <cell r="AL1" t="str">
            <v>Housing Operations</v>
          </cell>
          <cell r="AM1" t="str">
            <v>Social Policy Planning</v>
          </cell>
          <cell r="AN1" t="str">
            <v>Social Supports Operations</v>
          </cell>
          <cell r="AO1" t="str">
            <v>Cultural Services</v>
          </cell>
        </row>
      </sheetData>
      <sheetData sheetId="15">
        <row r="1">
          <cell r="AG1" t="str">
            <v>Streets Infrastructure and Maintenance</v>
          </cell>
          <cell r="AH1" t="str">
            <v>Transportation Planning</v>
          </cell>
          <cell r="AI1" t="str">
            <v>Parking</v>
          </cell>
          <cell r="AJ1" t="str">
            <v>Streets Activities</v>
          </cell>
          <cell r="AK1" t="str">
            <v>Garbage, Recyclables and Organics Collection</v>
          </cell>
          <cell r="AL1" t="str">
            <v>Transfers and Landfill</v>
          </cell>
          <cell r="AM1" t="str">
            <v>Street Cleaning</v>
          </cell>
          <cell r="AN1" t="str">
            <v>Water</v>
          </cell>
          <cell r="AO1" t="str">
            <v>Sewers and Storm Water</v>
          </cell>
          <cell r="AP1" t="str">
            <v>Neighbourhood Energy Utility</v>
          </cell>
          <cell r="AQ1" t="str">
            <v>Corporate Equipment Management</v>
          </cell>
        </row>
      </sheetData>
      <sheetData sheetId="16">
        <row r="1">
          <cell r="AG1" t="str">
            <v>Fire Suppression and Special Teams</v>
          </cell>
          <cell r="AH1" t="str">
            <v>Fire Prevention</v>
          </cell>
          <cell r="AI1" t="str">
            <v>Medical Calls</v>
          </cell>
        </row>
      </sheetData>
      <sheetData sheetId="17"/>
      <sheetData sheetId="18">
        <row r="1">
          <cell r="AG1" t="str">
            <v>Land Use Planning</v>
          </cell>
          <cell r="AH1" t="str">
            <v>Development Approval</v>
          </cell>
          <cell r="AI1" t="str">
            <v>Zoning Approval</v>
          </cell>
        </row>
      </sheetData>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2 Q3 template"/>
      <sheetName val="DATA===&gt;"/>
      <sheetName val="Data Tab 1"/>
      <sheetName val="Drop Down"/>
    </sheetNames>
    <sheetDataSet>
      <sheetData sheetId="0"/>
      <sheetData sheetId="1"/>
      <sheetData sheetId="2"/>
      <sheetData sheetId="3">
        <row r="10">
          <cell r="A10" t="str">
            <v>(select)</v>
          </cell>
        </row>
        <row r="11">
          <cell r="A11" t="str">
            <v>Y</v>
          </cell>
        </row>
        <row r="12">
          <cell r="A12" t="str">
            <v>N</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Est 2008"/>
      <sheetName val="2008 transfer"/>
      <sheetName val="2007 transfer"/>
      <sheetName val="Sal Est 2008 Sum"/>
      <sheetName val="Sal reconciliation"/>
      <sheetName val="2008 addition"/>
      <sheetName val="RFT - CUPE 15 - July_08"/>
      <sheetName val="2008 download"/>
      <sheetName val="2007 salary budget"/>
      <sheetName val="2007 salary V4 download"/>
      <sheetName val="CT Sal Est 2008"/>
      <sheetName val="2008 Salary back-up"/>
      <sheetName val="addition"/>
      <sheetName val="Sal Est 2007"/>
      <sheetName val="MVC CC47350"/>
      <sheetName val="CT Sal Est 2007"/>
      <sheetName val="2007 Sal Est_Download"/>
      <sheetName val="Drop Down Lists"/>
      <sheetName val="Sheet1"/>
      <sheetName val="List"/>
      <sheetName val="FRCE"/>
      <sheetName val="Drop-down list"/>
    </sheetNames>
    <sheetDataSet>
      <sheetData sheetId="0"/>
      <sheetData sheetId="1"/>
      <sheetData sheetId="2"/>
      <sheetData sheetId="3"/>
      <sheetData sheetId="4"/>
      <sheetData sheetId="5"/>
      <sheetData sheetId="6">
        <row r="2">
          <cell r="B2">
            <v>50001264</v>
          </cell>
          <cell r="C2" t="str">
            <v>DISTRICT BUILDING INSPECTOR</v>
          </cell>
          <cell r="D2">
            <v>1200</v>
          </cell>
          <cell r="E2">
            <v>5010</v>
          </cell>
          <cell r="F2">
            <v>10</v>
          </cell>
          <cell r="G2">
            <v>17512</v>
          </cell>
          <cell r="H2" t="str">
            <v>WILLIAMS</v>
          </cell>
          <cell r="I2" t="str">
            <v>GWEN</v>
          </cell>
          <cell r="J2" t="str">
            <v>GR-026</v>
          </cell>
          <cell r="K2" t="str">
            <v>GR-027</v>
          </cell>
        </row>
        <row r="3">
          <cell r="B3">
            <v>50001298</v>
          </cell>
          <cell r="C3" t="str">
            <v>DISTRICT BUILDING INSPECTOR</v>
          </cell>
          <cell r="D3">
            <v>1200</v>
          </cell>
          <cell r="E3">
            <v>5010</v>
          </cell>
          <cell r="F3">
            <v>10</v>
          </cell>
          <cell r="G3">
            <v>14685</v>
          </cell>
          <cell r="H3" t="str">
            <v>COLLISTER</v>
          </cell>
          <cell r="I3" t="str">
            <v>MICHAEL</v>
          </cell>
          <cell r="J3" t="str">
            <v>GR-026</v>
          </cell>
          <cell r="K3" t="str">
            <v>GR-027</v>
          </cell>
        </row>
        <row r="4">
          <cell r="B4">
            <v>50001299</v>
          </cell>
          <cell r="C4" t="str">
            <v>DISTRICT BUILDING INSPECTOR</v>
          </cell>
          <cell r="D4">
            <v>1200</v>
          </cell>
          <cell r="E4">
            <v>5010</v>
          </cell>
          <cell r="F4">
            <v>10</v>
          </cell>
          <cell r="G4">
            <v>3041</v>
          </cell>
          <cell r="H4" t="str">
            <v>BURCH</v>
          </cell>
          <cell r="I4" t="str">
            <v>ARTHUR</v>
          </cell>
          <cell r="J4" t="str">
            <v>GR-026</v>
          </cell>
          <cell r="K4" t="str">
            <v>GR-027</v>
          </cell>
        </row>
        <row r="5">
          <cell r="B5">
            <v>50001301</v>
          </cell>
          <cell r="C5" t="str">
            <v>DISTRICT BUILDING INSPECTOR</v>
          </cell>
          <cell r="D5">
            <v>1200</v>
          </cell>
          <cell r="E5">
            <v>5010</v>
          </cell>
          <cell r="F5">
            <v>10</v>
          </cell>
          <cell r="G5">
            <v>3087</v>
          </cell>
          <cell r="H5" t="str">
            <v>HILL</v>
          </cell>
          <cell r="I5" t="str">
            <v>FRANK</v>
          </cell>
          <cell r="J5" t="str">
            <v>GR-026</v>
          </cell>
          <cell r="K5" t="str">
            <v>GR-027</v>
          </cell>
        </row>
        <row r="6">
          <cell r="B6">
            <v>50001302</v>
          </cell>
          <cell r="C6" t="str">
            <v>DISTRICT BUILDING INSPECTOR</v>
          </cell>
          <cell r="D6">
            <v>1200</v>
          </cell>
          <cell r="E6">
            <v>5010</v>
          </cell>
          <cell r="F6">
            <v>10</v>
          </cell>
          <cell r="G6">
            <v>5127</v>
          </cell>
          <cell r="H6" t="str">
            <v>PEARSON</v>
          </cell>
          <cell r="I6" t="str">
            <v>EDWARD</v>
          </cell>
          <cell r="J6" t="str">
            <v>GR-026</v>
          </cell>
          <cell r="K6" t="str">
            <v>GR-027</v>
          </cell>
        </row>
        <row r="7">
          <cell r="B7">
            <v>50001303</v>
          </cell>
          <cell r="C7" t="str">
            <v>DISTRICT BUILDING INSPECTOR</v>
          </cell>
          <cell r="D7">
            <v>1200</v>
          </cell>
          <cell r="E7">
            <v>5010</v>
          </cell>
          <cell r="F7">
            <v>10</v>
          </cell>
          <cell r="G7">
            <v>9923</v>
          </cell>
          <cell r="H7" t="str">
            <v>HILDEBRANDT</v>
          </cell>
          <cell r="I7" t="str">
            <v>ERWIN</v>
          </cell>
          <cell r="J7" t="str">
            <v>GR-026</v>
          </cell>
          <cell r="K7" t="str">
            <v>GR-027</v>
          </cell>
        </row>
        <row r="8">
          <cell r="B8">
            <v>50001304</v>
          </cell>
          <cell r="C8" t="str">
            <v>DISTRICT BUILDING INSPECTOR</v>
          </cell>
          <cell r="D8">
            <v>1200</v>
          </cell>
          <cell r="E8">
            <v>5010</v>
          </cell>
          <cell r="F8">
            <v>10</v>
          </cell>
          <cell r="G8">
            <v>11473</v>
          </cell>
          <cell r="H8" t="str">
            <v>COWDELL</v>
          </cell>
          <cell r="I8" t="str">
            <v>STEWART</v>
          </cell>
          <cell r="J8" t="str">
            <v>GR-026</v>
          </cell>
          <cell r="K8" t="str">
            <v>GR-027</v>
          </cell>
        </row>
        <row r="9">
          <cell r="B9">
            <v>50001305</v>
          </cell>
          <cell r="C9" t="str">
            <v>DISTRICT BUILDING INSPECTOR</v>
          </cell>
          <cell r="D9">
            <v>1200</v>
          </cell>
          <cell r="E9">
            <v>5010</v>
          </cell>
          <cell r="F9">
            <v>10</v>
          </cell>
          <cell r="G9">
            <v>2501</v>
          </cell>
          <cell r="H9" t="str">
            <v>CULBARD</v>
          </cell>
          <cell r="I9" t="str">
            <v>F</v>
          </cell>
          <cell r="J9" t="str">
            <v>GR-026</v>
          </cell>
          <cell r="K9" t="str">
            <v>GR-027</v>
          </cell>
        </row>
        <row r="10">
          <cell r="B10">
            <v>50001307</v>
          </cell>
          <cell r="C10" t="str">
            <v>DISTRICT BUILDING INSPECTOR</v>
          </cell>
          <cell r="D10">
            <v>1200</v>
          </cell>
          <cell r="E10">
            <v>5010</v>
          </cell>
          <cell r="F10">
            <v>10</v>
          </cell>
          <cell r="G10">
            <v>822</v>
          </cell>
          <cell r="H10" t="str">
            <v>EASBY</v>
          </cell>
          <cell r="I10" t="str">
            <v>SCOTT</v>
          </cell>
          <cell r="J10" t="str">
            <v>GR-026</v>
          </cell>
          <cell r="K10" t="str">
            <v>GR-027</v>
          </cell>
        </row>
        <row r="11">
          <cell r="B11">
            <v>50001308</v>
          </cell>
          <cell r="C11" t="str">
            <v>DISTRICT BUILDING INSPECTOR</v>
          </cell>
          <cell r="D11">
            <v>1200</v>
          </cell>
          <cell r="E11">
            <v>5010</v>
          </cell>
          <cell r="F11">
            <v>10</v>
          </cell>
          <cell r="G11">
            <v>2681</v>
          </cell>
          <cell r="H11" t="str">
            <v>MILLS</v>
          </cell>
          <cell r="I11" t="str">
            <v>DAVID</v>
          </cell>
          <cell r="J11" t="str">
            <v>GR-026</v>
          </cell>
          <cell r="K11" t="str">
            <v>GR-027</v>
          </cell>
        </row>
        <row r="12">
          <cell r="B12">
            <v>50001309</v>
          </cell>
          <cell r="C12" t="str">
            <v>DISTRICT BUILDING INSPECTOR</v>
          </cell>
          <cell r="D12">
            <v>1200</v>
          </cell>
          <cell r="E12">
            <v>5010</v>
          </cell>
          <cell r="F12">
            <v>10</v>
          </cell>
          <cell r="G12">
            <v>4431</v>
          </cell>
          <cell r="H12" t="str">
            <v>WONG</v>
          </cell>
          <cell r="I12" t="str">
            <v>KIEN</v>
          </cell>
          <cell r="J12" t="str">
            <v>GR-026</v>
          </cell>
          <cell r="K12" t="str">
            <v>GR-027</v>
          </cell>
        </row>
        <row r="13">
          <cell r="B13">
            <v>50001310</v>
          </cell>
          <cell r="C13" t="str">
            <v>DISTRICT BUILDING INSPECTOR</v>
          </cell>
          <cell r="D13">
            <v>1200</v>
          </cell>
          <cell r="E13">
            <v>5010</v>
          </cell>
          <cell r="F13">
            <v>10</v>
          </cell>
          <cell r="G13">
            <v>3117</v>
          </cell>
          <cell r="H13" t="str">
            <v>MACKINNON</v>
          </cell>
          <cell r="I13" t="str">
            <v>BARRY</v>
          </cell>
          <cell r="J13" t="str">
            <v>GR-026</v>
          </cell>
          <cell r="K13" t="str">
            <v>GR-027</v>
          </cell>
        </row>
        <row r="14">
          <cell r="B14">
            <v>50001311</v>
          </cell>
          <cell r="C14" t="str">
            <v>DISTRICT BUILDING INSPECTOR</v>
          </cell>
          <cell r="D14">
            <v>1200</v>
          </cell>
          <cell r="E14">
            <v>5010</v>
          </cell>
          <cell r="F14">
            <v>10</v>
          </cell>
          <cell r="G14">
            <v>15748</v>
          </cell>
          <cell r="H14" t="str">
            <v>HOWE</v>
          </cell>
          <cell r="I14" t="str">
            <v>EARL</v>
          </cell>
          <cell r="J14" t="str">
            <v>GR-026</v>
          </cell>
          <cell r="K14" t="str">
            <v>GR-027</v>
          </cell>
        </row>
        <row r="15">
          <cell r="B15">
            <v>50001312</v>
          </cell>
          <cell r="C15" t="str">
            <v>DISTRICT BUILDING INSPECTOR</v>
          </cell>
          <cell r="D15">
            <v>1200</v>
          </cell>
          <cell r="E15">
            <v>5010</v>
          </cell>
          <cell r="F15">
            <v>10</v>
          </cell>
          <cell r="G15">
            <v>10959</v>
          </cell>
          <cell r="H15" t="str">
            <v>O'HALLORAN</v>
          </cell>
          <cell r="I15" t="str">
            <v>DAVID</v>
          </cell>
          <cell r="J15" t="str">
            <v>GR-026</v>
          </cell>
          <cell r="K15" t="str">
            <v>GR-027</v>
          </cell>
        </row>
        <row r="16">
          <cell r="B16">
            <v>50001313</v>
          </cell>
          <cell r="C16" t="str">
            <v>DISTRICT BUILDING INSPECTOR</v>
          </cell>
          <cell r="D16">
            <v>1200</v>
          </cell>
          <cell r="E16">
            <v>5010</v>
          </cell>
          <cell r="F16">
            <v>10</v>
          </cell>
          <cell r="G16">
            <v>14069</v>
          </cell>
          <cell r="H16" t="str">
            <v>MCDIARMID</v>
          </cell>
          <cell r="I16" t="str">
            <v>MICHAEL</v>
          </cell>
          <cell r="J16" t="str">
            <v>GR-026</v>
          </cell>
          <cell r="K16" t="str">
            <v>GR-027</v>
          </cell>
        </row>
        <row r="17">
          <cell r="B17">
            <v>50001315</v>
          </cell>
          <cell r="C17" t="str">
            <v>DISTRICT BUILDING INSPECTOR</v>
          </cell>
          <cell r="D17">
            <v>1200</v>
          </cell>
          <cell r="E17">
            <v>5010</v>
          </cell>
          <cell r="F17">
            <v>10</v>
          </cell>
          <cell r="G17">
            <v>18096</v>
          </cell>
          <cell r="H17" t="str">
            <v>HARTWELL</v>
          </cell>
          <cell r="I17" t="str">
            <v>HILTON</v>
          </cell>
          <cell r="J17" t="str">
            <v>GR-026</v>
          </cell>
          <cell r="K17" t="str">
            <v>GR-027</v>
          </cell>
        </row>
        <row r="18">
          <cell r="B18">
            <v>50001316</v>
          </cell>
          <cell r="C18" t="str">
            <v>DISTRICT BUILDING INSPECTOR</v>
          </cell>
          <cell r="D18">
            <v>1200</v>
          </cell>
          <cell r="E18">
            <v>5010</v>
          </cell>
          <cell r="F18">
            <v>10</v>
          </cell>
          <cell r="G18">
            <v>3450</v>
          </cell>
          <cell r="H18" t="str">
            <v>MCCORKINDALE</v>
          </cell>
          <cell r="I18" t="str">
            <v>JAMES</v>
          </cell>
          <cell r="J18" t="str">
            <v>GR-026</v>
          </cell>
          <cell r="K18" t="str">
            <v>GR-027</v>
          </cell>
        </row>
        <row r="19">
          <cell r="B19">
            <v>50001318</v>
          </cell>
          <cell r="C19" t="str">
            <v>DISTRICT BUILDING INSPECTOR</v>
          </cell>
          <cell r="D19">
            <v>1200</v>
          </cell>
          <cell r="E19">
            <v>5010</v>
          </cell>
          <cell r="F19">
            <v>10</v>
          </cell>
          <cell r="G19">
            <v>4713</v>
          </cell>
          <cell r="H19" t="str">
            <v>MCGILLIVRAY</v>
          </cell>
          <cell r="I19" t="str">
            <v>IAN</v>
          </cell>
          <cell r="J19" t="str">
            <v>GR-026</v>
          </cell>
          <cell r="K19" t="str">
            <v>GR-027</v>
          </cell>
        </row>
        <row r="20">
          <cell r="B20">
            <v>50001320</v>
          </cell>
          <cell r="C20" t="str">
            <v>DISTRICT BUILDING INSPECTOR</v>
          </cell>
          <cell r="D20">
            <v>1200</v>
          </cell>
          <cell r="E20">
            <v>5010</v>
          </cell>
          <cell r="F20">
            <v>10</v>
          </cell>
          <cell r="G20">
            <v>15799</v>
          </cell>
          <cell r="H20" t="str">
            <v>CASHATO</v>
          </cell>
          <cell r="I20" t="str">
            <v>ADRIAN</v>
          </cell>
          <cell r="J20" t="str">
            <v>GR-026</v>
          </cell>
          <cell r="K20" t="str">
            <v>GR-027</v>
          </cell>
        </row>
        <row r="21">
          <cell r="B21">
            <v>50001327</v>
          </cell>
          <cell r="C21" t="str">
            <v>QUALITY CONTROL COORDINATOR</v>
          </cell>
          <cell r="D21">
            <v>1200</v>
          </cell>
          <cell r="E21">
            <v>5010</v>
          </cell>
          <cell r="F21">
            <v>10</v>
          </cell>
          <cell r="G21">
            <v>3515</v>
          </cell>
          <cell r="H21" t="str">
            <v>DURANTE</v>
          </cell>
          <cell r="I21" t="str">
            <v>FRANK</v>
          </cell>
          <cell r="J21" t="str">
            <v>GR-028</v>
          </cell>
          <cell r="K21" t="str">
            <v>GR-029</v>
          </cell>
        </row>
        <row r="22">
          <cell r="B22">
            <v>50001397</v>
          </cell>
          <cell r="C22" t="str">
            <v>PROJECT SCOPER</v>
          </cell>
          <cell r="D22">
            <v>1200</v>
          </cell>
          <cell r="E22">
            <v>5010</v>
          </cell>
          <cell r="F22">
            <v>10</v>
          </cell>
          <cell r="G22">
            <v>5856</v>
          </cell>
          <cell r="H22" t="str">
            <v>JUNG</v>
          </cell>
          <cell r="I22" t="str">
            <v>DAVID</v>
          </cell>
          <cell r="J22" t="str">
            <v>GR-028</v>
          </cell>
          <cell r="K22" t="str">
            <v>GR-029</v>
          </cell>
        </row>
        <row r="23">
          <cell r="B23">
            <v>50001404</v>
          </cell>
          <cell r="C23" t="str">
            <v>SUPERVISOR INSPECTION BRANCH</v>
          </cell>
          <cell r="D23">
            <v>1200</v>
          </cell>
          <cell r="E23">
            <v>5010</v>
          </cell>
          <cell r="F23">
            <v>10</v>
          </cell>
          <cell r="G23">
            <v>3701</v>
          </cell>
          <cell r="H23" t="str">
            <v>MCHATTIE</v>
          </cell>
          <cell r="I23" t="str">
            <v>IAN</v>
          </cell>
          <cell r="J23" t="str">
            <v>GR-028</v>
          </cell>
          <cell r="K23" t="str">
            <v>GR-029</v>
          </cell>
        </row>
        <row r="24">
          <cell r="B24">
            <v>50001406</v>
          </cell>
          <cell r="C24" t="str">
            <v>DISTRICT PLUMBING &amp; GAS INSPECTOR</v>
          </cell>
          <cell r="D24">
            <v>1200</v>
          </cell>
          <cell r="E24">
            <v>5010</v>
          </cell>
          <cell r="F24">
            <v>10</v>
          </cell>
          <cell r="G24">
            <v>15674</v>
          </cell>
          <cell r="H24" t="str">
            <v>MACIVER</v>
          </cell>
          <cell r="I24" t="str">
            <v>JOHN</v>
          </cell>
          <cell r="J24" t="str">
            <v>GR-026</v>
          </cell>
          <cell r="K24" t="str">
            <v>GR-027</v>
          </cell>
        </row>
        <row r="25">
          <cell r="B25">
            <v>50001409</v>
          </cell>
          <cell r="C25" t="str">
            <v>DISTRICT PLUMBING &amp; GAS INSPECTOR</v>
          </cell>
          <cell r="D25">
            <v>1200</v>
          </cell>
          <cell r="E25">
            <v>5010</v>
          </cell>
          <cell r="F25">
            <v>10</v>
          </cell>
          <cell r="G25">
            <v>3566</v>
          </cell>
          <cell r="H25" t="str">
            <v>SPANGBERG</v>
          </cell>
          <cell r="I25" t="str">
            <v>GREG</v>
          </cell>
          <cell r="J25" t="str">
            <v>GR-026</v>
          </cell>
          <cell r="K25" t="str">
            <v>GR-027</v>
          </cell>
        </row>
        <row r="26">
          <cell r="B26">
            <v>50001412</v>
          </cell>
          <cell r="C26" t="str">
            <v>DISTRICT PLUMBING &amp; GAS INSPECTOR</v>
          </cell>
          <cell r="D26">
            <v>1200</v>
          </cell>
          <cell r="E26">
            <v>5010</v>
          </cell>
          <cell r="F26">
            <v>10</v>
          </cell>
          <cell r="G26">
            <v>17597</v>
          </cell>
          <cell r="H26" t="str">
            <v>BRUNTON</v>
          </cell>
          <cell r="I26" t="str">
            <v>LAURENCE</v>
          </cell>
          <cell r="J26" t="str">
            <v>GR-026</v>
          </cell>
          <cell r="K26" t="str">
            <v>GR-027</v>
          </cell>
        </row>
        <row r="27">
          <cell r="B27">
            <v>50001416</v>
          </cell>
          <cell r="C27" t="str">
            <v>DISTRICT PLUMBING &amp; GAS INSPECTOR</v>
          </cell>
          <cell r="D27">
            <v>1200</v>
          </cell>
          <cell r="E27">
            <v>5010</v>
          </cell>
          <cell r="F27">
            <v>10</v>
          </cell>
          <cell r="G27">
            <v>12191</v>
          </cell>
          <cell r="H27" t="str">
            <v>CHEUNG</v>
          </cell>
          <cell r="I27" t="str">
            <v>LLOYD</v>
          </cell>
          <cell r="J27" t="str">
            <v>GR-026</v>
          </cell>
          <cell r="K27" t="str">
            <v>GR-027</v>
          </cell>
        </row>
        <row r="28">
          <cell r="B28">
            <v>50001419</v>
          </cell>
          <cell r="C28" t="str">
            <v>PLUMBING INSPECTOR II</v>
          </cell>
          <cell r="D28">
            <v>1200</v>
          </cell>
          <cell r="E28">
            <v>5010</v>
          </cell>
          <cell r="F28">
            <v>10</v>
          </cell>
          <cell r="G28">
            <v>6661</v>
          </cell>
          <cell r="H28" t="str">
            <v>POSTLETHWAITE</v>
          </cell>
          <cell r="I28" t="str">
            <v>CRAIG</v>
          </cell>
          <cell r="J28" t="str">
            <v>GR-027</v>
          </cell>
          <cell r="K28" t="str">
            <v>GR-028</v>
          </cell>
        </row>
        <row r="29">
          <cell r="B29">
            <v>50001421</v>
          </cell>
          <cell r="C29" t="str">
            <v>DISTRICT PLUMBING &amp; GAS INSPECTOR</v>
          </cell>
          <cell r="D29">
            <v>1200</v>
          </cell>
          <cell r="E29">
            <v>5010</v>
          </cell>
          <cell r="F29">
            <v>10</v>
          </cell>
          <cell r="G29">
            <v>1942</v>
          </cell>
          <cell r="H29" t="str">
            <v>MORTIMER</v>
          </cell>
          <cell r="I29" t="str">
            <v>JIM</v>
          </cell>
          <cell r="J29" t="str">
            <v>GR-026</v>
          </cell>
          <cell r="K29" t="str">
            <v>GR-027</v>
          </cell>
        </row>
        <row r="30">
          <cell r="B30">
            <v>50001423</v>
          </cell>
          <cell r="C30" t="str">
            <v>DISTRICT PLUMBING &amp; GAS INSPECTOR</v>
          </cell>
          <cell r="D30">
            <v>1200</v>
          </cell>
          <cell r="E30">
            <v>5010</v>
          </cell>
          <cell r="F30">
            <v>10</v>
          </cell>
          <cell r="G30">
            <v>15128</v>
          </cell>
          <cell r="H30" t="str">
            <v>BRATINA</v>
          </cell>
          <cell r="I30" t="str">
            <v>STEVE</v>
          </cell>
          <cell r="J30" t="str">
            <v>GR-026</v>
          </cell>
          <cell r="K30" t="str">
            <v>GR-027</v>
          </cell>
        </row>
        <row r="31">
          <cell r="B31">
            <v>50001432</v>
          </cell>
          <cell r="C31" t="str">
            <v>DISTRICT PLUMBING &amp; GAS INSPECTOR</v>
          </cell>
          <cell r="D31">
            <v>1200</v>
          </cell>
          <cell r="E31">
            <v>5010</v>
          </cell>
          <cell r="F31">
            <v>10</v>
          </cell>
          <cell r="G31">
            <v>12808</v>
          </cell>
          <cell r="H31" t="str">
            <v>WHITING</v>
          </cell>
          <cell r="I31" t="str">
            <v>BRUCE</v>
          </cell>
          <cell r="J31" t="str">
            <v>GR-026</v>
          </cell>
          <cell r="K31" t="str">
            <v>GR-027</v>
          </cell>
        </row>
        <row r="32">
          <cell r="B32">
            <v>50001435</v>
          </cell>
          <cell r="C32" t="str">
            <v>DISTRICT PLUMBING &amp; GAS INSPECTOR</v>
          </cell>
          <cell r="D32">
            <v>1200</v>
          </cell>
          <cell r="E32">
            <v>5010</v>
          </cell>
          <cell r="F32">
            <v>10</v>
          </cell>
          <cell r="G32">
            <v>504</v>
          </cell>
          <cell r="H32" t="str">
            <v>STRONG</v>
          </cell>
          <cell r="I32" t="str">
            <v>ANTONY</v>
          </cell>
          <cell r="J32" t="str">
            <v>GR-026</v>
          </cell>
          <cell r="K32" t="str">
            <v>GR-027</v>
          </cell>
        </row>
        <row r="33">
          <cell r="B33">
            <v>50001436</v>
          </cell>
          <cell r="C33" t="str">
            <v>DISTRICT PLUMBING &amp; GAS INSPECTOR</v>
          </cell>
          <cell r="D33">
            <v>1200</v>
          </cell>
          <cell r="E33">
            <v>5010</v>
          </cell>
          <cell r="F33">
            <v>10</v>
          </cell>
          <cell r="G33">
            <v>3675</v>
          </cell>
          <cell r="H33" t="str">
            <v>HAY</v>
          </cell>
          <cell r="I33" t="str">
            <v>LIONEL</v>
          </cell>
          <cell r="J33" t="str">
            <v>GR-026</v>
          </cell>
          <cell r="K33" t="str">
            <v>GR-027</v>
          </cell>
        </row>
        <row r="34">
          <cell r="B34">
            <v>50001438</v>
          </cell>
          <cell r="C34" t="str">
            <v>DISTRICT PLUMBING &amp; GAS INSPECTOR</v>
          </cell>
          <cell r="D34">
            <v>1200</v>
          </cell>
          <cell r="E34">
            <v>5010</v>
          </cell>
          <cell r="F34">
            <v>10</v>
          </cell>
          <cell r="G34">
            <v>1451</v>
          </cell>
          <cell r="H34" t="str">
            <v>KOBELKA</v>
          </cell>
          <cell r="I34" t="str">
            <v>ANDREW</v>
          </cell>
          <cell r="J34" t="str">
            <v>GR-026</v>
          </cell>
          <cell r="K34" t="str">
            <v>GR-027</v>
          </cell>
        </row>
        <row r="35">
          <cell r="B35">
            <v>50001439</v>
          </cell>
          <cell r="C35" t="str">
            <v>DISTRICT PLUMBING &amp; GAS INSPECTOR</v>
          </cell>
          <cell r="D35">
            <v>1200</v>
          </cell>
          <cell r="E35">
            <v>5010</v>
          </cell>
          <cell r="F35">
            <v>10</v>
          </cell>
          <cell r="G35">
            <v>3096</v>
          </cell>
          <cell r="H35" t="str">
            <v>CUMMINGS</v>
          </cell>
          <cell r="I35" t="str">
            <v>ROBERT</v>
          </cell>
          <cell r="J35" t="str">
            <v>GR-026</v>
          </cell>
          <cell r="K35" t="str">
            <v>GR-027</v>
          </cell>
        </row>
        <row r="36">
          <cell r="B36">
            <v>50001445</v>
          </cell>
          <cell r="C36" t="str">
            <v>QUALITY CONTROL COORDINATOR</v>
          </cell>
          <cell r="D36">
            <v>1200</v>
          </cell>
          <cell r="E36">
            <v>5010</v>
          </cell>
          <cell r="F36">
            <v>10</v>
          </cell>
          <cell r="G36">
            <v>3091</v>
          </cell>
          <cell r="H36" t="str">
            <v>MARSHALL</v>
          </cell>
          <cell r="I36" t="str">
            <v>DAVID</v>
          </cell>
          <cell r="J36" t="str">
            <v>GR-028</v>
          </cell>
          <cell r="K36" t="str">
            <v>GR-029</v>
          </cell>
        </row>
        <row r="37">
          <cell r="B37">
            <v>50001578</v>
          </cell>
          <cell r="C37" t="str">
            <v>SOCIAL PLANNER III</v>
          </cell>
          <cell r="D37">
            <v>1200</v>
          </cell>
          <cell r="E37">
            <v>5010</v>
          </cell>
          <cell r="F37">
            <v>10</v>
          </cell>
          <cell r="G37">
            <v>15641</v>
          </cell>
          <cell r="H37" t="str">
            <v>MORRIS</v>
          </cell>
          <cell r="I37" t="str">
            <v>VICKIE</v>
          </cell>
          <cell r="J37" t="str">
            <v>GR-033</v>
          </cell>
          <cell r="K37" t="str">
            <v>GR-034</v>
          </cell>
        </row>
        <row r="38">
          <cell r="B38">
            <v>50001579</v>
          </cell>
          <cell r="C38" t="str">
            <v>PLANNER III</v>
          </cell>
          <cell r="D38">
            <v>1200</v>
          </cell>
          <cell r="E38">
            <v>5010</v>
          </cell>
          <cell r="F38">
            <v>10</v>
          </cell>
          <cell r="G38">
            <v>3868</v>
          </cell>
          <cell r="H38" t="str">
            <v>PECARSKI</v>
          </cell>
          <cell r="I38" t="str">
            <v>RANDY</v>
          </cell>
          <cell r="J38" t="str">
            <v>GR-033</v>
          </cell>
          <cell r="K38" t="str">
            <v>GR-034</v>
          </cell>
        </row>
        <row r="39">
          <cell r="B39">
            <v>50001590</v>
          </cell>
          <cell r="C39" t="str">
            <v>SENIOR HERITAGE PLANNER</v>
          </cell>
          <cell r="D39">
            <v>1200</v>
          </cell>
          <cell r="E39">
            <v>5010</v>
          </cell>
          <cell r="F39">
            <v>10</v>
          </cell>
          <cell r="G39">
            <v>1470</v>
          </cell>
          <cell r="H39" t="str">
            <v>MCGEOUGH</v>
          </cell>
          <cell r="I39" t="str">
            <v>GERALD</v>
          </cell>
          <cell r="J39" t="str">
            <v>GR-033</v>
          </cell>
          <cell r="K39" t="str">
            <v>GR-034</v>
          </cell>
        </row>
        <row r="40">
          <cell r="B40">
            <v>50001611</v>
          </cell>
          <cell r="C40" t="str">
            <v>PLANNER II</v>
          </cell>
          <cell r="D40">
            <v>1200</v>
          </cell>
          <cell r="E40">
            <v>5010</v>
          </cell>
          <cell r="F40">
            <v>10</v>
          </cell>
          <cell r="G40">
            <v>15541</v>
          </cell>
          <cell r="H40" t="str">
            <v>JANKOVIC</v>
          </cell>
          <cell r="I40" t="str">
            <v>ZLATAN</v>
          </cell>
          <cell r="J40" t="str">
            <v>GR-030</v>
          </cell>
          <cell r="K40" t="str">
            <v>GR-031</v>
          </cell>
        </row>
        <row r="41">
          <cell r="B41">
            <v>50001616</v>
          </cell>
          <cell r="C41" t="str">
            <v>PLANNER I</v>
          </cell>
          <cell r="D41">
            <v>1200</v>
          </cell>
          <cell r="E41">
            <v>5010</v>
          </cell>
          <cell r="F41">
            <v>10</v>
          </cell>
          <cell r="J41" t="str">
            <v>GR-028</v>
          </cell>
          <cell r="K41" t="str">
            <v>GR-029</v>
          </cell>
        </row>
        <row r="42">
          <cell r="B42">
            <v>50001635</v>
          </cell>
          <cell r="C42" t="str">
            <v>SOCIAL PLANNER I</v>
          </cell>
          <cell r="D42">
            <v>1200</v>
          </cell>
          <cell r="E42">
            <v>5010</v>
          </cell>
          <cell r="F42">
            <v>10</v>
          </cell>
          <cell r="G42">
            <v>2817</v>
          </cell>
          <cell r="H42" t="str">
            <v>GRAVES</v>
          </cell>
          <cell r="I42" t="str">
            <v>JUDITH</v>
          </cell>
          <cell r="J42" t="str">
            <v>GR-028</v>
          </cell>
          <cell r="K42" t="str">
            <v>GR-029</v>
          </cell>
        </row>
        <row r="43">
          <cell r="B43">
            <v>50001665</v>
          </cell>
          <cell r="C43" t="str">
            <v>SOCIAL PLANNER III</v>
          </cell>
          <cell r="D43">
            <v>1200</v>
          </cell>
          <cell r="E43">
            <v>5010</v>
          </cell>
          <cell r="F43">
            <v>10</v>
          </cell>
          <cell r="G43">
            <v>1146</v>
          </cell>
          <cell r="H43" t="str">
            <v>KLOPPENBORG</v>
          </cell>
          <cell r="I43" t="str">
            <v>ANNE</v>
          </cell>
          <cell r="J43" t="str">
            <v>GR-033</v>
          </cell>
          <cell r="K43" t="str">
            <v>GR-034</v>
          </cell>
        </row>
        <row r="44">
          <cell r="B44">
            <v>50001671</v>
          </cell>
          <cell r="C44" t="str">
            <v>SOCIAL PLANNER II</v>
          </cell>
          <cell r="D44">
            <v>1200</v>
          </cell>
          <cell r="E44">
            <v>5010</v>
          </cell>
          <cell r="F44">
            <v>10</v>
          </cell>
          <cell r="G44">
            <v>12416</v>
          </cell>
          <cell r="H44" t="str">
            <v>HASSELFELT</v>
          </cell>
          <cell r="I44" t="str">
            <v>KAREN</v>
          </cell>
          <cell r="J44" t="str">
            <v>GR-030</v>
          </cell>
          <cell r="K44" t="str">
            <v>GR-031</v>
          </cell>
        </row>
        <row r="45">
          <cell r="B45">
            <v>50001672</v>
          </cell>
          <cell r="C45" t="str">
            <v>SOCIAL PLANNER III</v>
          </cell>
          <cell r="D45">
            <v>1200</v>
          </cell>
          <cell r="E45">
            <v>5010</v>
          </cell>
          <cell r="F45">
            <v>10</v>
          </cell>
          <cell r="G45">
            <v>10756</v>
          </cell>
          <cell r="H45" t="str">
            <v>YOUNG</v>
          </cell>
          <cell r="I45" t="str">
            <v>CAROL ANN</v>
          </cell>
          <cell r="J45" t="str">
            <v>GR-033</v>
          </cell>
          <cell r="K45" t="str">
            <v>GR-034</v>
          </cell>
        </row>
        <row r="46">
          <cell r="B46">
            <v>50001674</v>
          </cell>
          <cell r="C46" t="str">
            <v>SOCIAL PLANNER II</v>
          </cell>
          <cell r="D46">
            <v>1200</v>
          </cell>
          <cell r="E46">
            <v>5010</v>
          </cell>
          <cell r="F46">
            <v>10</v>
          </cell>
          <cell r="G46">
            <v>2174</v>
          </cell>
          <cell r="H46" t="str">
            <v>NEWSON</v>
          </cell>
          <cell r="I46" t="str">
            <v>BRYAN</v>
          </cell>
          <cell r="J46" t="str">
            <v>GR-030</v>
          </cell>
          <cell r="K46" t="str">
            <v>GR-031</v>
          </cell>
        </row>
        <row r="47">
          <cell r="B47">
            <v>50001675</v>
          </cell>
          <cell r="C47" t="str">
            <v>SOCIAL PLANNER II</v>
          </cell>
          <cell r="D47">
            <v>1200</v>
          </cell>
          <cell r="E47">
            <v>5010</v>
          </cell>
          <cell r="F47">
            <v>10</v>
          </cell>
          <cell r="G47">
            <v>13062</v>
          </cell>
          <cell r="H47" t="str">
            <v>VERNOOY</v>
          </cell>
          <cell r="I47" t="str">
            <v>MICHELLE</v>
          </cell>
          <cell r="J47" t="str">
            <v>GR-030</v>
          </cell>
          <cell r="K47" t="str">
            <v>GR-031</v>
          </cell>
        </row>
        <row r="48">
          <cell r="B48">
            <v>50001677</v>
          </cell>
          <cell r="C48" t="str">
            <v>SOCIAL PLANNER II</v>
          </cell>
          <cell r="D48">
            <v>1200</v>
          </cell>
          <cell r="E48">
            <v>5010</v>
          </cell>
          <cell r="F48">
            <v>10</v>
          </cell>
          <cell r="G48">
            <v>15326</v>
          </cell>
          <cell r="H48" t="str">
            <v>MASTERS</v>
          </cell>
          <cell r="I48" t="str">
            <v>CHERRYL</v>
          </cell>
          <cell r="J48" t="str">
            <v>GR-030</v>
          </cell>
          <cell r="K48" t="str">
            <v>GR-031</v>
          </cell>
        </row>
        <row r="49">
          <cell r="B49">
            <v>50001699</v>
          </cell>
          <cell r="C49" t="str">
            <v>ENQUIRY CENTRE COORDINATOR</v>
          </cell>
          <cell r="D49">
            <v>1200</v>
          </cell>
          <cell r="E49">
            <v>5010</v>
          </cell>
          <cell r="F49">
            <v>10</v>
          </cell>
          <cell r="G49">
            <v>5183</v>
          </cell>
          <cell r="H49" t="str">
            <v>ESWORTHY</v>
          </cell>
          <cell r="I49" t="str">
            <v>SANDRA</v>
          </cell>
          <cell r="J49" t="str">
            <v>GR-028</v>
          </cell>
          <cell r="K49" t="str">
            <v>GR-029</v>
          </cell>
        </row>
        <row r="50">
          <cell r="B50">
            <v>50001703</v>
          </cell>
          <cell r="C50" t="str">
            <v>DISTRICT BUILDING INSPECTOR</v>
          </cell>
          <cell r="D50">
            <v>1200</v>
          </cell>
          <cell r="E50">
            <v>5010</v>
          </cell>
          <cell r="F50">
            <v>10</v>
          </cell>
          <cell r="G50">
            <v>6030</v>
          </cell>
          <cell r="H50" t="str">
            <v>HARTLEY</v>
          </cell>
          <cell r="I50" t="str">
            <v>JAMIE</v>
          </cell>
          <cell r="J50" t="str">
            <v>GR-026</v>
          </cell>
          <cell r="K50" t="str">
            <v>GR-027</v>
          </cell>
        </row>
        <row r="51">
          <cell r="B51">
            <v>50001705</v>
          </cell>
          <cell r="C51" t="str">
            <v>DISTRICT PLUMBING &amp; GAS INSPECTOR</v>
          </cell>
          <cell r="D51">
            <v>1200</v>
          </cell>
          <cell r="E51">
            <v>5010</v>
          </cell>
          <cell r="F51">
            <v>10</v>
          </cell>
          <cell r="G51">
            <v>14514</v>
          </cell>
          <cell r="H51" t="str">
            <v>BAUMANN</v>
          </cell>
          <cell r="I51" t="str">
            <v>EDGAR</v>
          </cell>
          <cell r="J51" t="str">
            <v>GR-026</v>
          </cell>
          <cell r="K51" t="str">
            <v>GR-027</v>
          </cell>
        </row>
        <row r="52">
          <cell r="B52">
            <v>50001708</v>
          </cell>
          <cell r="C52" t="str">
            <v>SOCIAL PLANNER I</v>
          </cell>
          <cell r="D52">
            <v>1200</v>
          </cell>
          <cell r="E52">
            <v>5010</v>
          </cell>
          <cell r="F52">
            <v>10</v>
          </cell>
          <cell r="J52" t="str">
            <v>GR-028</v>
          </cell>
          <cell r="K52" t="str">
            <v>GR-029</v>
          </cell>
        </row>
        <row r="53">
          <cell r="B53">
            <v>50001708</v>
          </cell>
          <cell r="C53" t="str">
            <v>SOCIAL PLANNER I</v>
          </cell>
          <cell r="D53">
            <v>1200</v>
          </cell>
          <cell r="E53">
            <v>5010</v>
          </cell>
          <cell r="F53">
            <v>10</v>
          </cell>
          <cell r="G53">
            <v>15411</v>
          </cell>
          <cell r="H53" t="str">
            <v>BLOWN</v>
          </cell>
          <cell r="I53" t="str">
            <v>SUZANNE</v>
          </cell>
          <cell r="J53" t="str">
            <v>GR-028</v>
          </cell>
          <cell r="K53" t="str">
            <v>GR-029</v>
          </cell>
        </row>
        <row r="54">
          <cell r="B54">
            <v>50001709</v>
          </cell>
          <cell r="C54" t="str">
            <v>SOCIAL PLANNER II</v>
          </cell>
          <cell r="D54">
            <v>1200</v>
          </cell>
          <cell r="E54">
            <v>5010</v>
          </cell>
          <cell r="F54">
            <v>10</v>
          </cell>
          <cell r="G54">
            <v>15670</v>
          </cell>
          <cell r="H54" t="str">
            <v>DURAND</v>
          </cell>
          <cell r="I54" t="str">
            <v>DOUGLAS</v>
          </cell>
          <cell r="J54" t="str">
            <v>GR-030</v>
          </cell>
          <cell r="K54" t="str">
            <v>GR-031</v>
          </cell>
        </row>
        <row r="55">
          <cell r="B55">
            <v>50001711</v>
          </cell>
          <cell r="C55" t="str">
            <v>PLANNER III</v>
          </cell>
          <cell r="D55">
            <v>1200</v>
          </cell>
          <cell r="E55">
            <v>5010</v>
          </cell>
          <cell r="F55">
            <v>10</v>
          </cell>
          <cell r="G55">
            <v>2132</v>
          </cell>
          <cell r="H55" t="str">
            <v>SEBASTIAN</v>
          </cell>
          <cell r="I55" t="str">
            <v>DAVID</v>
          </cell>
          <cell r="J55" t="str">
            <v>GR-033</v>
          </cell>
          <cell r="K55" t="str">
            <v>GR-034</v>
          </cell>
        </row>
        <row r="56">
          <cell r="B56">
            <v>50001713</v>
          </cell>
          <cell r="C56" t="str">
            <v>SENIOR HERITAGE PLANNER</v>
          </cell>
          <cell r="D56">
            <v>1200</v>
          </cell>
          <cell r="E56">
            <v>5010</v>
          </cell>
          <cell r="F56">
            <v>10</v>
          </cell>
          <cell r="G56">
            <v>1368</v>
          </cell>
          <cell r="H56" t="str">
            <v>MCNEILL</v>
          </cell>
          <cell r="I56" t="str">
            <v>YARDLEY</v>
          </cell>
          <cell r="J56" t="str">
            <v>GR-033</v>
          </cell>
          <cell r="K56" t="str">
            <v>GR-034</v>
          </cell>
        </row>
        <row r="57">
          <cell r="B57">
            <v>50001752</v>
          </cell>
          <cell r="C57" t="str">
            <v>SOCIAL PLANNER II</v>
          </cell>
          <cell r="D57">
            <v>1200</v>
          </cell>
          <cell r="E57">
            <v>5010</v>
          </cell>
          <cell r="F57">
            <v>10</v>
          </cell>
          <cell r="G57">
            <v>4793</v>
          </cell>
          <cell r="H57" t="str">
            <v>WONG</v>
          </cell>
          <cell r="I57" t="str">
            <v>BALDWIN</v>
          </cell>
          <cell r="J57" t="str">
            <v>GR-030</v>
          </cell>
          <cell r="K57" t="str">
            <v>GR-031</v>
          </cell>
        </row>
        <row r="58">
          <cell r="B58">
            <v>50001800</v>
          </cell>
          <cell r="C58" t="str">
            <v>PROJECT FACILITATOR I</v>
          </cell>
          <cell r="D58">
            <v>1200</v>
          </cell>
          <cell r="E58">
            <v>5010</v>
          </cell>
          <cell r="F58">
            <v>10</v>
          </cell>
          <cell r="G58">
            <v>12029</v>
          </cell>
          <cell r="H58" t="str">
            <v>BARKER</v>
          </cell>
          <cell r="I58" t="str">
            <v>SCOTT</v>
          </cell>
          <cell r="J58" t="str">
            <v>GR-028</v>
          </cell>
          <cell r="K58" t="str">
            <v>GR-029</v>
          </cell>
        </row>
        <row r="59">
          <cell r="B59">
            <v>50002128</v>
          </cell>
          <cell r="C59" t="str">
            <v>COMPUTER PROGRAMMER/ANALYST</v>
          </cell>
          <cell r="D59">
            <v>1200</v>
          </cell>
          <cell r="E59">
            <v>5010</v>
          </cell>
          <cell r="F59">
            <v>10</v>
          </cell>
          <cell r="G59">
            <v>12855</v>
          </cell>
          <cell r="H59" t="str">
            <v>HANGGI</v>
          </cell>
          <cell r="I59" t="str">
            <v>FABIAN</v>
          </cell>
          <cell r="J59" t="str">
            <v>GR-026</v>
          </cell>
          <cell r="K59" t="str">
            <v>GR-027</v>
          </cell>
        </row>
        <row r="60">
          <cell r="B60">
            <v>50002131</v>
          </cell>
          <cell r="C60" t="str">
            <v>COMPUTER PROGRAMMER/ANALYST</v>
          </cell>
          <cell r="D60">
            <v>1200</v>
          </cell>
          <cell r="E60">
            <v>5010</v>
          </cell>
          <cell r="F60">
            <v>10</v>
          </cell>
          <cell r="G60">
            <v>8298</v>
          </cell>
          <cell r="H60" t="str">
            <v>BAUTISTA</v>
          </cell>
          <cell r="I60" t="str">
            <v>TERESA</v>
          </cell>
          <cell r="J60" t="str">
            <v>GR-026</v>
          </cell>
          <cell r="K60" t="str">
            <v>GR-027</v>
          </cell>
        </row>
        <row r="61">
          <cell r="B61">
            <v>50002133</v>
          </cell>
          <cell r="C61" t="str">
            <v>PLANNER II</v>
          </cell>
          <cell r="D61">
            <v>1200</v>
          </cell>
          <cell r="E61">
            <v>5010</v>
          </cell>
          <cell r="F61">
            <v>10</v>
          </cell>
          <cell r="G61">
            <v>7450</v>
          </cell>
          <cell r="H61" t="str">
            <v>MILLER</v>
          </cell>
          <cell r="I61" t="str">
            <v>GRANT</v>
          </cell>
          <cell r="J61" t="str">
            <v>GR-030</v>
          </cell>
          <cell r="K61" t="str">
            <v>GR-031</v>
          </cell>
        </row>
        <row r="62">
          <cell r="B62">
            <v>50002134</v>
          </cell>
          <cell r="C62" t="str">
            <v>PLANNER III</v>
          </cell>
          <cell r="D62">
            <v>1200</v>
          </cell>
          <cell r="E62">
            <v>5010</v>
          </cell>
          <cell r="F62">
            <v>10</v>
          </cell>
          <cell r="G62">
            <v>10311</v>
          </cell>
          <cell r="H62" t="str">
            <v>CHEN-ADAMS</v>
          </cell>
          <cell r="I62" t="str">
            <v>WAN-YU (JESSICA)</v>
          </cell>
          <cell r="J62" t="str">
            <v>GR-033</v>
          </cell>
          <cell r="K62" t="str">
            <v>GR-034</v>
          </cell>
        </row>
        <row r="63">
          <cell r="B63">
            <v>50002135</v>
          </cell>
          <cell r="C63" t="str">
            <v>PLANNER II</v>
          </cell>
          <cell r="D63">
            <v>1200</v>
          </cell>
          <cell r="E63">
            <v>5010</v>
          </cell>
          <cell r="F63">
            <v>10</v>
          </cell>
          <cell r="G63">
            <v>3698</v>
          </cell>
          <cell r="H63" t="str">
            <v>JOHNSON</v>
          </cell>
          <cell r="I63" t="str">
            <v>RICHARD</v>
          </cell>
          <cell r="J63" t="str">
            <v>GR-030</v>
          </cell>
          <cell r="K63" t="str">
            <v>GR-031</v>
          </cell>
        </row>
        <row r="64">
          <cell r="B64">
            <v>50002136</v>
          </cell>
          <cell r="C64" t="str">
            <v>PLANNER III</v>
          </cell>
          <cell r="D64">
            <v>1200</v>
          </cell>
          <cell r="E64">
            <v>5010</v>
          </cell>
          <cell r="F64">
            <v>10</v>
          </cell>
          <cell r="G64">
            <v>1131</v>
          </cell>
          <cell r="H64" t="str">
            <v>MONDOR</v>
          </cell>
          <cell r="I64" t="str">
            <v>PHILIPPE</v>
          </cell>
          <cell r="J64" t="str">
            <v>GR-033</v>
          </cell>
          <cell r="K64" t="str">
            <v>GR-034</v>
          </cell>
        </row>
        <row r="65">
          <cell r="B65">
            <v>50002137</v>
          </cell>
          <cell r="C65" t="str">
            <v>APPLICATIONS SYSTEMS SPECIALIST</v>
          </cell>
          <cell r="D65">
            <v>1200</v>
          </cell>
          <cell r="E65">
            <v>5010</v>
          </cell>
          <cell r="F65">
            <v>10</v>
          </cell>
          <cell r="G65">
            <v>11784</v>
          </cell>
          <cell r="H65" t="str">
            <v>YANG</v>
          </cell>
          <cell r="I65" t="str">
            <v>HANSEL</v>
          </cell>
          <cell r="J65" t="str">
            <v>GR-026</v>
          </cell>
          <cell r="K65" t="str">
            <v>GR-027</v>
          </cell>
        </row>
        <row r="66">
          <cell r="B66">
            <v>50002137</v>
          </cell>
          <cell r="C66" t="str">
            <v>APPLICATIONS SYSTEMS SPECIALIST</v>
          </cell>
          <cell r="D66">
            <v>1200</v>
          </cell>
          <cell r="E66">
            <v>5010</v>
          </cell>
          <cell r="F66">
            <v>10</v>
          </cell>
          <cell r="G66">
            <v>14221</v>
          </cell>
          <cell r="H66" t="str">
            <v>LAYTON</v>
          </cell>
          <cell r="I66" t="str">
            <v>ALEXANDRA</v>
          </cell>
          <cell r="J66" t="str">
            <v>GR-026</v>
          </cell>
          <cell r="K66" t="str">
            <v>GR-027</v>
          </cell>
        </row>
        <row r="67">
          <cell r="B67">
            <v>50002138</v>
          </cell>
          <cell r="C67" t="str">
            <v>PLANNER II</v>
          </cell>
          <cell r="D67">
            <v>1200</v>
          </cell>
          <cell r="E67">
            <v>5010</v>
          </cell>
          <cell r="F67">
            <v>10</v>
          </cell>
          <cell r="G67">
            <v>6220</v>
          </cell>
          <cell r="H67" t="str">
            <v>D'AGOSTINI</v>
          </cell>
          <cell r="I67" t="str">
            <v>MARCO</v>
          </cell>
          <cell r="J67" t="str">
            <v>GR-030</v>
          </cell>
          <cell r="K67" t="str">
            <v>GR-031</v>
          </cell>
        </row>
        <row r="68">
          <cell r="B68">
            <v>50002139</v>
          </cell>
          <cell r="C68" t="str">
            <v>PLANNER II</v>
          </cell>
          <cell r="D68">
            <v>1200</v>
          </cell>
          <cell r="E68">
            <v>5010</v>
          </cell>
          <cell r="F68">
            <v>10</v>
          </cell>
          <cell r="J68" t="str">
            <v>GR-030</v>
          </cell>
          <cell r="K68" t="str">
            <v>GR-031</v>
          </cell>
        </row>
        <row r="69">
          <cell r="B69">
            <v>50002140</v>
          </cell>
          <cell r="C69" t="str">
            <v>PLANNER II</v>
          </cell>
          <cell r="D69">
            <v>1200</v>
          </cell>
          <cell r="E69">
            <v>5010</v>
          </cell>
          <cell r="F69">
            <v>10</v>
          </cell>
          <cell r="G69">
            <v>11533</v>
          </cell>
          <cell r="H69" t="str">
            <v>COUPLAND</v>
          </cell>
          <cell r="I69" t="str">
            <v>ANDREW</v>
          </cell>
          <cell r="J69" t="str">
            <v>GR-030</v>
          </cell>
          <cell r="K69" t="str">
            <v>GR-031</v>
          </cell>
        </row>
        <row r="70">
          <cell r="B70">
            <v>50002141</v>
          </cell>
          <cell r="C70" t="str">
            <v>PLANNER II</v>
          </cell>
          <cell r="D70">
            <v>1200</v>
          </cell>
          <cell r="E70">
            <v>5010</v>
          </cell>
          <cell r="F70">
            <v>10</v>
          </cell>
          <cell r="G70">
            <v>10364</v>
          </cell>
          <cell r="H70" t="str">
            <v>ROBERTSON</v>
          </cell>
          <cell r="I70" t="str">
            <v>CHRISTIAN</v>
          </cell>
          <cell r="J70" t="str">
            <v>GR-030</v>
          </cell>
          <cell r="K70" t="str">
            <v>GR-031</v>
          </cell>
        </row>
        <row r="71">
          <cell r="B71">
            <v>50002176</v>
          </cell>
          <cell r="C71" t="str">
            <v>SOCIAL PLANNER III</v>
          </cell>
          <cell r="D71">
            <v>1200</v>
          </cell>
          <cell r="E71">
            <v>5010</v>
          </cell>
          <cell r="F71">
            <v>10</v>
          </cell>
          <cell r="G71">
            <v>1376</v>
          </cell>
          <cell r="H71" t="str">
            <v>LEE</v>
          </cell>
          <cell r="I71" t="str">
            <v>MARIO</v>
          </cell>
          <cell r="J71" t="str">
            <v>GR-033</v>
          </cell>
          <cell r="K71" t="str">
            <v>GR-034</v>
          </cell>
        </row>
        <row r="72">
          <cell r="B72">
            <v>50002400</v>
          </cell>
          <cell r="C72" t="str">
            <v>PLANNER III</v>
          </cell>
          <cell r="D72">
            <v>1200</v>
          </cell>
          <cell r="E72">
            <v>5010</v>
          </cell>
          <cell r="F72">
            <v>10</v>
          </cell>
          <cell r="G72">
            <v>572</v>
          </cell>
          <cell r="H72" t="str">
            <v>GORDON</v>
          </cell>
          <cell r="I72" t="str">
            <v>MICHAEL</v>
          </cell>
          <cell r="J72" t="str">
            <v>GR-033</v>
          </cell>
          <cell r="K72" t="str">
            <v>GR-034</v>
          </cell>
        </row>
        <row r="73">
          <cell r="B73">
            <v>50002401</v>
          </cell>
          <cell r="C73" t="str">
            <v>PLANNER III</v>
          </cell>
          <cell r="D73">
            <v>1200</v>
          </cell>
          <cell r="E73">
            <v>5010</v>
          </cell>
          <cell r="F73">
            <v>10</v>
          </cell>
          <cell r="G73">
            <v>11730</v>
          </cell>
          <cell r="H73" t="str">
            <v>HIEBERT</v>
          </cell>
          <cell r="I73" t="str">
            <v>KARIS</v>
          </cell>
          <cell r="J73" t="str">
            <v>GR-033</v>
          </cell>
          <cell r="K73" t="str">
            <v>GR-034</v>
          </cell>
        </row>
        <row r="74">
          <cell r="B74">
            <v>50002406</v>
          </cell>
          <cell r="C74" t="str">
            <v>PLANNER I</v>
          </cell>
          <cell r="D74">
            <v>1200</v>
          </cell>
          <cell r="E74">
            <v>5010</v>
          </cell>
          <cell r="F74">
            <v>10</v>
          </cell>
          <cell r="G74">
            <v>12239</v>
          </cell>
          <cell r="H74" t="str">
            <v>MCLEAN</v>
          </cell>
          <cell r="I74" t="str">
            <v>HUGH</v>
          </cell>
          <cell r="J74" t="str">
            <v>GR-028</v>
          </cell>
          <cell r="K74" t="str">
            <v>GR-029</v>
          </cell>
        </row>
        <row r="75">
          <cell r="B75">
            <v>50002407</v>
          </cell>
          <cell r="C75" t="str">
            <v>PLANNER III</v>
          </cell>
          <cell r="D75">
            <v>1200</v>
          </cell>
          <cell r="E75">
            <v>5010</v>
          </cell>
          <cell r="F75">
            <v>10</v>
          </cell>
          <cell r="G75">
            <v>1327</v>
          </cell>
          <cell r="H75" t="str">
            <v>ROTH</v>
          </cell>
          <cell r="I75" t="str">
            <v>HEIKE</v>
          </cell>
          <cell r="J75" t="str">
            <v>GR-033</v>
          </cell>
          <cell r="K75" t="str">
            <v>GR-034</v>
          </cell>
        </row>
        <row r="76">
          <cell r="B76">
            <v>50002408</v>
          </cell>
          <cell r="C76" t="str">
            <v>PLANNER I</v>
          </cell>
          <cell r="D76">
            <v>1200</v>
          </cell>
          <cell r="E76">
            <v>5010</v>
          </cell>
          <cell r="F76">
            <v>10</v>
          </cell>
          <cell r="G76">
            <v>706</v>
          </cell>
          <cell r="H76" t="str">
            <v>JAMES</v>
          </cell>
          <cell r="I76" t="str">
            <v>SANDRA</v>
          </cell>
          <cell r="J76" t="str">
            <v>GR-028</v>
          </cell>
          <cell r="K76" t="str">
            <v>GR-029</v>
          </cell>
        </row>
        <row r="77">
          <cell r="B77">
            <v>50002409</v>
          </cell>
          <cell r="C77" t="str">
            <v>PLANNER II</v>
          </cell>
          <cell r="D77">
            <v>1200</v>
          </cell>
          <cell r="E77">
            <v>5010</v>
          </cell>
          <cell r="F77">
            <v>10</v>
          </cell>
          <cell r="G77">
            <v>3456</v>
          </cell>
          <cell r="H77" t="str">
            <v>BAXTER</v>
          </cell>
          <cell r="I77" t="str">
            <v>JOANNE</v>
          </cell>
          <cell r="J77" t="str">
            <v>GR-030</v>
          </cell>
          <cell r="K77" t="str">
            <v>GR-031</v>
          </cell>
        </row>
        <row r="78">
          <cell r="B78">
            <v>50002411</v>
          </cell>
          <cell r="C78" t="str">
            <v>PLANNER I</v>
          </cell>
          <cell r="D78">
            <v>1200</v>
          </cell>
          <cell r="E78">
            <v>5010</v>
          </cell>
          <cell r="F78">
            <v>10</v>
          </cell>
          <cell r="G78">
            <v>13423</v>
          </cell>
          <cell r="H78" t="str">
            <v>UYESUGI</v>
          </cell>
          <cell r="I78" t="str">
            <v>JOYCE</v>
          </cell>
          <cell r="J78" t="str">
            <v>GR-028</v>
          </cell>
          <cell r="K78" t="str">
            <v>GR-029</v>
          </cell>
        </row>
        <row r="79">
          <cell r="B79">
            <v>50002413</v>
          </cell>
          <cell r="C79" t="str">
            <v>PLANNER II</v>
          </cell>
          <cell r="D79">
            <v>1200</v>
          </cell>
          <cell r="E79">
            <v>5010</v>
          </cell>
          <cell r="F79">
            <v>10</v>
          </cell>
          <cell r="G79">
            <v>1274</v>
          </cell>
          <cell r="H79" t="str">
            <v>WEIDNER</v>
          </cell>
          <cell r="I79" t="str">
            <v>HARV</v>
          </cell>
          <cell r="J79" t="str">
            <v>GR-030</v>
          </cell>
          <cell r="K79" t="str">
            <v>GR-031</v>
          </cell>
        </row>
        <row r="80">
          <cell r="B80">
            <v>50002416</v>
          </cell>
          <cell r="C80" t="str">
            <v>PLANNER II</v>
          </cell>
          <cell r="D80">
            <v>1200</v>
          </cell>
          <cell r="E80">
            <v>5010</v>
          </cell>
          <cell r="F80">
            <v>10</v>
          </cell>
          <cell r="G80">
            <v>34</v>
          </cell>
          <cell r="H80" t="str">
            <v>NOWLAN</v>
          </cell>
          <cell r="I80" t="str">
            <v>PAUL</v>
          </cell>
          <cell r="J80" t="str">
            <v>GR-030</v>
          </cell>
          <cell r="K80" t="str">
            <v>GR-031</v>
          </cell>
        </row>
        <row r="81">
          <cell r="B81">
            <v>50002418</v>
          </cell>
          <cell r="C81" t="str">
            <v>PLANNER III</v>
          </cell>
          <cell r="D81">
            <v>1200</v>
          </cell>
          <cell r="E81">
            <v>5010</v>
          </cell>
          <cell r="F81">
            <v>10</v>
          </cell>
          <cell r="G81">
            <v>2991</v>
          </cell>
          <cell r="H81" t="str">
            <v>PHIPPS</v>
          </cell>
          <cell r="I81" t="str">
            <v>THOMAS</v>
          </cell>
          <cell r="J81" t="str">
            <v>GR-033</v>
          </cell>
          <cell r="K81" t="str">
            <v>GR-034</v>
          </cell>
        </row>
        <row r="82">
          <cell r="B82">
            <v>50002419</v>
          </cell>
          <cell r="C82" t="str">
            <v>PLANNER II</v>
          </cell>
          <cell r="D82">
            <v>1200</v>
          </cell>
          <cell r="E82">
            <v>5010</v>
          </cell>
          <cell r="F82">
            <v>10</v>
          </cell>
          <cell r="G82">
            <v>16411</v>
          </cell>
          <cell r="H82" t="str">
            <v>KERN</v>
          </cell>
          <cell r="I82" t="str">
            <v>KATHLEEN</v>
          </cell>
          <cell r="J82" t="str">
            <v>GR-030</v>
          </cell>
          <cell r="K82" t="str">
            <v>GR-031</v>
          </cell>
        </row>
        <row r="83">
          <cell r="B83">
            <v>50002420</v>
          </cell>
          <cell r="C83" t="str">
            <v>URBAN DESIGNER</v>
          </cell>
          <cell r="D83">
            <v>1200</v>
          </cell>
          <cell r="E83">
            <v>5010</v>
          </cell>
          <cell r="F83">
            <v>10</v>
          </cell>
          <cell r="G83">
            <v>6596</v>
          </cell>
          <cell r="H83" t="str">
            <v>HEIN</v>
          </cell>
          <cell r="I83" t="str">
            <v>SCOT</v>
          </cell>
          <cell r="J83" t="str">
            <v>GR-033</v>
          </cell>
          <cell r="K83" t="str">
            <v>GR-034</v>
          </cell>
        </row>
        <row r="84">
          <cell r="B84">
            <v>50002421</v>
          </cell>
          <cell r="C84" t="str">
            <v>PLANNER III</v>
          </cell>
          <cell r="D84">
            <v>1200</v>
          </cell>
          <cell r="E84">
            <v>5010</v>
          </cell>
          <cell r="F84">
            <v>10</v>
          </cell>
          <cell r="G84">
            <v>184</v>
          </cell>
          <cell r="H84" t="str">
            <v>SEGAL</v>
          </cell>
          <cell r="I84" t="str">
            <v>RALPH</v>
          </cell>
          <cell r="J84" t="str">
            <v>GR-033</v>
          </cell>
          <cell r="K84" t="str">
            <v>GR-034</v>
          </cell>
        </row>
        <row r="85">
          <cell r="B85">
            <v>50002423</v>
          </cell>
          <cell r="C85" t="str">
            <v>PLANNER III</v>
          </cell>
          <cell r="D85">
            <v>1200</v>
          </cell>
          <cell r="E85">
            <v>5010</v>
          </cell>
          <cell r="F85">
            <v>10</v>
          </cell>
          <cell r="G85">
            <v>5709</v>
          </cell>
          <cell r="H85" t="str">
            <v>WHITE</v>
          </cell>
          <cell r="I85" t="str">
            <v>MICHAEL</v>
          </cell>
          <cell r="J85" t="str">
            <v>GR-033</v>
          </cell>
          <cell r="K85" t="str">
            <v>GR-034</v>
          </cell>
        </row>
        <row r="86">
          <cell r="B86">
            <v>50002428</v>
          </cell>
          <cell r="C86" t="str">
            <v>PLANNER III</v>
          </cell>
          <cell r="D86">
            <v>1200</v>
          </cell>
          <cell r="E86">
            <v>5010</v>
          </cell>
          <cell r="F86">
            <v>10</v>
          </cell>
          <cell r="G86">
            <v>11729</v>
          </cell>
          <cell r="H86" t="str">
            <v>POTTER</v>
          </cell>
          <cell r="I86" t="str">
            <v>VICKI</v>
          </cell>
          <cell r="J86" t="str">
            <v>GR-033</v>
          </cell>
          <cell r="K86" t="str">
            <v>GR-034</v>
          </cell>
        </row>
        <row r="87">
          <cell r="B87">
            <v>50002429</v>
          </cell>
          <cell r="C87" t="str">
            <v>PLANNER II</v>
          </cell>
          <cell r="D87">
            <v>1200</v>
          </cell>
          <cell r="E87">
            <v>5010</v>
          </cell>
          <cell r="F87">
            <v>10</v>
          </cell>
          <cell r="G87">
            <v>4323</v>
          </cell>
          <cell r="H87" t="str">
            <v>RONDEAU</v>
          </cell>
          <cell r="I87" t="str">
            <v>MARY</v>
          </cell>
          <cell r="J87" t="str">
            <v>GR-030</v>
          </cell>
          <cell r="K87" t="str">
            <v>GR-031</v>
          </cell>
        </row>
        <row r="88">
          <cell r="B88">
            <v>50002430</v>
          </cell>
          <cell r="C88" t="str">
            <v>PLANNER III</v>
          </cell>
          <cell r="D88">
            <v>1200</v>
          </cell>
          <cell r="E88">
            <v>5010</v>
          </cell>
          <cell r="F88">
            <v>10</v>
          </cell>
          <cell r="G88">
            <v>1433</v>
          </cell>
          <cell r="H88" t="str">
            <v>MOLARO</v>
          </cell>
          <cell r="I88" t="str">
            <v>ANITA</v>
          </cell>
          <cell r="J88" t="str">
            <v>GR-033</v>
          </cell>
          <cell r="K88" t="str">
            <v>GR-034</v>
          </cell>
        </row>
        <row r="89">
          <cell r="B89">
            <v>50002431</v>
          </cell>
          <cell r="C89" t="str">
            <v>PLANNER I</v>
          </cell>
          <cell r="D89">
            <v>1200</v>
          </cell>
          <cell r="E89">
            <v>5010</v>
          </cell>
          <cell r="F89">
            <v>10</v>
          </cell>
          <cell r="G89">
            <v>15932</v>
          </cell>
          <cell r="H89" t="str">
            <v>BOURKE</v>
          </cell>
          <cell r="I89" t="str">
            <v>MATTHEW</v>
          </cell>
          <cell r="J89" t="str">
            <v>GR-028</v>
          </cell>
          <cell r="K89" t="str">
            <v>GR-029</v>
          </cell>
        </row>
        <row r="90">
          <cell r="B90">
            <v>50002448</v>
          </cell>
          <cell r="C90" t="str">
            <v>PLANNER I</v>
          </cell>
          <cell r="D90">
            <v>1200</v>
          </cell>
          <cell r="E90">
            <v>5010</v>
          </cell>
          <cell r="F90">
            <v>10</v>
          </cell>
          <cell r="G90">
            <v>18157</v>
          </cell>
          <cell r="H90" t="str">
            <v>O'SULLIVAN</v>
          </cell>
          <cell r="I90" t="str">
            <v>PATRICK</v>
          </cell>
          <cell r="J90" t="str">
            <v>GR-028</v>
          </cell>
          <cell r="K90" t="str">
            <v>GR-029</v>
          </cell>
        </row>
        <row r="91">
          <cell r="B91">
            <v>50002459</v>
          </cell>
          <cell r="C91" t="str">
            <v>PLANNER I</v>
          </cell>
          <cell r="D91">
            <v>1200</v>
          </cell>
          <cell r="E91">
            <v>5010</v>
          </cell>
          <cell r="F91">
            <v>10</v>
          </cell>
          <cell r="J91" t="str">
            <v>GR-028</v>
          </cell>
          <cell r="K91" t="str">
            <v>GR-029</v>
          </cell>
        </row>
        <row r="92">
          <cell r="B92">
            <v>50002461</v>
          </cell>
          <cell r="C92" t="str">
            <v>PLANNER II</v>
          </cell>
          <cell r="D92">
            <v>1200</v>
          </cell>
          <cell r="E92">
            <v>5010</v>
          </cell>
          <cell r="F92">
            <v>10</v>
          </cell>
          <cell r="G92">
            <v>15043</v>
          </cell>
          <cell r="H92" t="str">
            <v>LINEHAN</v>
          </cell>
          <cell r="I92" t="str">
            <v>MARIE</v>
          </cell>
          <cell r="J92" t="str">
            <v>GR-030</v>
          </cell>
          <cell r="K92" t="str">
            <v>GR-031</v>
          </cell>
        </row>
        <row r="93">
          <cell r="B93">
            <v>50002462</v>
          </cell>
          <cell r="C93" t="str">
            <v>PLANNER II</v>
          </cell>
          <cell r="D93">
            <v>1200</v>
          </cell>
          <cell r="E93">
            <v>5010</v>
          </cell>
          <cell r="F93">
            <v>10</v>
          </cell>
          <cell r="G93">
            <v>19</v>
          </cell>
          <cell r="H93" t="str">
            <v>ADAIR</v>
          </cell>
          <cell r="I93" t="str">
            <v>ROBERT</v>
          </cell>
          <cell r="J93" t="str">
            <v>GR-030</v>
          </cell>
          <cell r="K93" t="str">
            <v>GR-031</v>
          </cell>
        </row>
        <row r="94">
          <cell r="B94">
            <v>50002506</v>
          </cell>
          <cell r="C94" t="str">
            <v>PLANNER II</v>
          </cell>
          <cell r="D94">
            <v>1200</v>
          </cell>
          <cell r="E94">
            <v>5010</v>
          </cell>
          <cell r="F94">
            <v>10</v>
          </cell>
          <cell r="G94">
            <v>4579</v>
          </cell>
          <cell r="H94" t="str">
            <v>VAISBORD</v>
          </cell>
          <cell r="I94" t="str">
            <v>PETER</v>
          </cell>
          <cell r="J94" t="str">
            <v>GR-030</v>
          </cell>
          <cell r="K94" t="str">
            <v>GR-031</v>
          </cell>
        </row>
        <row r="95">
          <cell r="B95">
            <v>50002509</v>
          </cell>
          <cell r="C95" t="str">
            <v>PLANNER II</v>
          </cell>
          <cell r="D95">
            <v>1200</v>
          </cell>
          <cell r="E95">
            <v>5010</v>
          </cell>
          <cell r="F95">
            <v>10</v>
          </cell>
          <cell r="G95">
            <v>741</v>
          </cell>
          <cell r="H95" t="str">
            <v>NAYLOR</v>
          </cell>
          <cell r="I95" t="str">
            <v>MICHAEL</v>
          </cell>
          <cell r="J95" t="str">
            <v>GR-030</v>
          </cell>
          <cell r="K95" t="str">
            <v>GR-031</v>
          </cell>
        </row>
        <row r="96">
          <cell r="B96">
            <v>50002509</v>
          </cell>
          <cell r="C96" t="str">
            <v>PLANNER II</v>
          </cell>
          <cell r="D96">
            <v>1200</v>
          </cell>
          <cell r="E96">
            <v>5010</v>
          </cell>
          <cell r="F96">
            <v>10</v>
          </cell>
          <cell r="G96">
            <v>13805</v>
          </cell>
          <cell r="H96" t="str">
            <v>RILEY</v>
          </cell>
          <cell r="I96" t="str">
            <v>ABIGAIL</v>
          </cell>
          <cell r="J96" t="str">
            <v>GR-030</v>
          </cell>
          <cell r="K96" t="str">
            <v>GR-031</v>
          </cell>
        </row>
        <row r="97">
          <cell r="B97">
            <v>50002512</v>
          </cell>
          <cell r="C97" t="str">
            <v>PLANNER I</v>
          </cell>
          <cell r="D97">
            <v>1200</v>
          </cell>
          <cell r="E97">
            <v>5010</v>
          </cell>
          <cell r="F97">
            <v>10</v>
          </cell>
          <cell r="J97" t="str">
            <v>GR-028</v>
          </cell>
          <cell r="K97" t="str">
            <v>GR-029</v>
          </cell>
        </row>
        <row r="98">
          <cell r="B98">
            <v>50002515</v>
          </cell>
          <cell r="C98" t="str">
            <v>PLANNER II</v>
          </cell>
          <cell r="D98">
            <v>1200</v>
          </cell>
          <cell r="E98">
            <v>5010</v>
          </cell>
          <cell r="F98">
            <v>10</v>
          </cell>
          <cell r="G98">
            <v>1338</v>
          </cell>
          <cell r="H98" t="str">
            <v>BURCH</v>
          </cell>
          <cell r="I98" t="str">
            <v>PETER</v>
          </cell>
          <cell r="J98" t="str">
            <v>GR-030</v>
          </cell>
          <cell r="K98" t="str">
            <v>GR-031</v>
          </cell>
        </row>
        <row r="99">
          <cell r="B99">
            <v>50002517</v>
          </cell>
          <cell r="C99" t="str">
            <v>PLANNER II</v>
          </cell>
          <cell r="D99">
            <v>1200</v>
          </cell>
          <cell r="E99">
            <v>5010</v>
          </cell>
          <cell r="F99">
            <v>10</v>
          </cell>
          <cell r="G99">
            <v>5077</v>
          </cell>
          <cell r="H99" t="str">
            <v>HOESE</v>
          </cell>
          <cell r="I99" t="str">
            <v>KAREN</v>
          </cell>
          <cell r="J99" t="str">
            <v>GR-030</v>
          </cell>
          <cell r="K99" t="str">
            <v>GR-031</v>
          </cell>
        </row>
        <row r="100">
          <cell r="B100">
            <v>50002518</v>
          </cell>
          <cell r="C100" t="str">
            <v>PROJECT SCOPER</v>
          </cell>
          <cell r="D100">
            <v>1200</v>
          </cell>
          <cell r="E100">
            <v>5010</v>
          </cell>
          <cell r="F100">
            <v>10</v>
          </cell>
          <cell r="G100">
            <v>1532</v>
          </cell>
          <cell r="H100" t="str">
            <v>LAM</v>
          </cell>
          <cell r="I100" t="str">
            <v>MATTHEW</v>
          </cell>
          <cell r="J100" t="str">
            <v>GR-028</v>
          </cell>
          <cell r="K100" t="str">
            <v>GR-029</v>
          </cell>
        </row>
        <row r="101">
          <cell r="B101">
            <v>50002522</v>
          </cell>
          <cell r="C101" t="str">
            <v>PROJECT FACILITATOR II</v>
          </cell>
          <cell r="D101">
            <v>1200</v>
          </cell>
          <cell r="E101">
            <v>5010</v>
          </cell>
          <cell r="F101">
            <v>10</v>
          </cell>
          <cell r="G101">
            <v>17933</v>
          </cell>
          <cell r="H101" t="str">
            <v>HUBER</v>
          </cell>
          <cell r="I101" t="str">
            <v>PAULA</v>
          </cell>
          <cell r="J101" t="str">
            <v>GR-030</v>
          </cell>
          <cell r="K101" t="str">
            <v>GR-031</v>
          </cell>
        </row>
        <row r="102">
          <cell r="B102">
            <v>50002974</v>
          </cell>
          <cell r="C102" t="str">
            <v>PLANNER I</v>
          </cell>
          <cell r="D102">
            <v>1200</v>
          </cell>
          <cell r="E102">
            <v>5010</v>
          </cell>
          <cell r="F102">
            <v>10</v>
          </cell>
          <cell r="G102">
            <v>10914</v>
          </cell>
          <cell r="H102" t="str">
            <v>CHO</v>
          </cell>
          <cell r="I102" t="str">
            <v>EDNA</v>
          </cell>
          <cell r="J102" t="str">
            <v>GR-028</v>
          </cell>
          <cell r="K102" t="str">
            <v>GR-029</v>
          </cell>
        </row>
        <row r="103">
          <cell r="B103">
            <v>50003430</v>
          </cell>
          <cell r="C103" t="str">
            <v>SOCIAL PLANNER I</v>
          </cell>
          <cell r="D103">
            <v>1200</v>
          </cell>
          <cell r="E103">
            <v>5010</v>
          </cell>
          <cell r="F103">
            <v>10</v>
          </cell>
          <cell r="G103">
            <v>14728</v>
          </cell>
          <cell r="H103" t="str">
            <v>RICE</v>
          </cell>
          <cell r="I103" t="str">
            <v>MARNIE</v>
          </cell>
          <cell r="J103" t="str">
            <v>GR-028</v>
          </cell>
          <cell r="K103" t="str">
            <v>GR-029</v>
          </cell>
        </row>
        <row r="104">
          <cell r="B104">
            <v>50003443</v>
          </cell>
          <cell r="C104" t="str">
            <v>POLICY ANALYST</v>
          </cell>
          <cell r="D104">
            <v>1200</v>
          </cell>
          <cell r="E104">
            <v>5010</v>
          </cell>
          <cell r="F104">
            <v>10</v>
          </cell>
          <cell r="J104" t="str">
            <v>GR-028</v>
          </cell>
          <cell r="K104" t="str">
            <v>GR-029</v>
          </cell>
        </row>
        <row r="105">
          <cell r="B105">
            <v>50003659</v>
          </cell>
          <cell r="C105" t="str">
            <v>SOCIAL PLANNER III</v>
          </cell>
          <cell r="D105">
            <v>1200</v>
          </cell>
          <cell r="E105">
            <v>5010</v>
          </cell>
          <cell r="F105">
            <v>10</v>
          </cell>
          <cell r="G105">
            <v>3494</v>
          </cell>
          <cell r="H105" t="str">
            <v>WHITLOCK</v>
          </cell>
          <cell r="I105" t="str">
            <v>ROBERT</v>
          </cell>
          <cell r="J105" t="str">
            <v>GR-033</v>
          </cell>
          <cell r="K105" t="str">
            <v>GR-034</v>
          </cell>
        </row>
        <row r="106">
          <cell r="B106">
            <v>50003664</v>
          </cell>
          <cell r="C106" t="str">
            <v>SENIOR HOUSING OFFICER</v>
          </cell>
          <cell r="D106">
            <v>1200</v>
          </cell>
          <cell r="E106">
            <v>5010</v>
          </cell>
          <cell r="F106">
            <v>10</v>
          </cell>
          <cell r="G106">
            <v>3776</v>
          </cell>
          <cell r="H106" t="str">
            <v>RAYNOR</v>
          </cell>
          <cell r="I106" t="str">
            <v>PAUL</v>
          </cell>
          <cell r="J106" t="str">
            <v>GR-033</v>
          </cell>
          <cell r="K106" t="str">
            <v>GR-034</v>
          </cell>
        </row>
        <row r="107">
          <cell r="B107">
            <v>50003665</v>
          </cell>
          <cell r="C107" t="str">
            <v>SENIOR HOUSING OFFICER</v>
          </cell>
          <cell r="D107">
            <v>1200</v>
          </cell>
          <cell r="E107">
            <v>5010</v>
          </cell>
          <cell r="F107">
            <v>10</v>
          </cell>
          <cell r="G107">
            <v>629</v>
          </cell>
          <cell r="H107" t="str">
            <v>DAVIDSON</v>
          </cell>
          <cell r="I107" t="str">
            <v>JILL</v>
          </cell>
          <cell r="J107" t="str">
            <v>GR-033</v>
          </cell>
          <cell r="K107" t="str">
            <v>GR-034</v>
          </cell>
        </row>
        <row r="108">
          <cell r="B108">
            <v>50004370</v>
          </cell>
          <cell r="C108" t="str">
            <v>DISTRICT PLUMBING &amp; GAS INSPECTOR</v>
          </cell>
          <cell r="D108">
            <v>1200</v>
          </cell>
          <cell r="E108">
            <v>5010</v>
          </cell>
          <cell r="F108">
            <v>10</v>
          </cell>
          <cell r="G108">
            <v>16588</v>
          </cell>
          <cell r="H108" t="str">
            <v>ARSENAULT</v>
          </cell>
          <cell r="I108" t="str">
            <v>PAUL</v>
          </cell>
          <cell r="J108" t="str">
            <v>GR-026</v>
          </cell>
          <cell r="K108" t="str">
            <v>GR-027</v>
          </cell>
        </row>
        <row r="109">
          <cell r="B109">
            <v>50004371</v>
          </cell>
          <cell r="C109" t="str">
            <v>DISTRICT PLUMBING &amp; GAS INSPECTOR</v>
          </cell>
          <cell r="D109">
            <v>1200</v>
          </cell>
          <cell r="E109">
            <v>5010</v>
          </cell>
          <cell r="F109">
            <v>10</v>
          </cell>
          <cell r="G109">
            <v>11066</v>
          </cell>
          <cell r="H109" t="str">
            <v>COLDICUTT</v>
          </cell>
          <cell r="I109" t="str">
            <v>ARDEN</v>
          </cell>
          <cell r="J109" t="str">
            <v>GR-026</v>
          </cell>
          <cell r="K109" t="str">
            <v>GR-027</v>
          </cell>
        </row>
        <row r="110">
          <cell r="B110">
            <v>50004372</v>
          </cell>
          <cell r="C110" t="str">
            <v>DISTRICT PLUMBING &amp; GAS INSPECTOR</v>
          </cell>
          <cell r="D110">
            <v>1200</v>
          </cell>
          <cell r="E110">
            <v>5010</v>
          </cell>
          <cell r="F110">
            <v>10</v>
          </cell>
          <cell r="G110">
            <v>3297</v>
          </cell>
          <cell r="H110" t="str">
            <v>ZAHAR</v>
          </cell>
          <cell r="I110" t="str">
            <v>STEPHEN</v>
          </cell>
          <cell r="J110" t="str">
            <v>GR-026</v>
          </cell>
          <cell r="K110" t="str">
            <v>GR-027</v>
          </cell>
        </row>
        <row r="111">
          <cell r="B111">
            <v>50004373</v>
          </cell>
          <cell r="C111" t="str">
            <v>DISTRICT PLUMBING &amp; GAS INSPECTOR</v>
          </cell>
          <cell r="D111">
            <v>1200</v>
          </cell>
          <cell r="E111">
            <v>5010</v>
          </cell>
          <cell r="F111">
            <v>10</v>
          </cell>
          <cell r="G111">
            <v>181</v>
          </cell>
          <cell r="H111" t="str">
            <v>OSBORNE</v>
          </cell>
          <cell r="I111" t="str">
            <v>PATRICK</v>
          </cell>
          <cell r="J111" t="str">
            <v>GR-026</v>
          </cell>
          <cell r="K111" t="str">
            <v>GR-027</v>
          </cell>
        </row>
        <row r="112">
          <cell r="B112">
            <v>50004374</v>
          </cell>
          <cell r="C112" t="str">
            <v>DISTRICT PLUMBING &amp; GAS INSPECTOR</v>
          </cell>
          <cell r="D112">
            <v>1200</v>
          </cell>
          <cell r="E112">
            <v>5010</v>
          </cell>
          <cell r="F112">
            <v>10</v>
          </cell>
          <cell r="G112">
            <v>12638</v>
          </cell>
          <cell r="H112" t="str">
            <v>PICCOLO</v>
          </cell>
          <cell r="I112" t="str">
            <v>DINO</v>
          </cell>
          <cell r="J112" t="str">
            <v>GR-026</v>
          </cell>
          <cell r="K112" t="str">
            <v>GR-027</v>
          </cell>
        </row>
        <row r="113">
          <cell r="B113">
            <v>50004375</v>
          </cell>
          <cell r="C113" t="str">
            <v>DISTRICT PLUMBING &amp; GAS INSPECTOR</v>
          </cell>
          <cell r="D113">
            <v>1200</v>
          </cell>
          <cell r="E113">
            <v>5010</v>
          </cell>
          <cell r="F113">
            <v>10</v>
          </cell>
          <cell r="G113">
            <v>17553</v>
          </cell>
          <cell r="H113" t="str">
            <v>MCGOWAN</v>
          </cell>
          <cell r="I113" t="str">
            <v>BRADLEY</v>
          </cell>
          <cell r="J113" t="str">
            <v>GR-026</v>
          </cell>
          <cell r="K113" t="str">
            <v>GR-027</v>
          </cell>
        </row>
        <row r="114">
          <cell r="B114">
            <v>50004376</v>
          </cell>
          <cell r="C114" t="str">
            <v>DISTRICT PLUMBING &amp; GAS INSPECTOR</v>
          </cell>
          <cell r="D114">
            <v>1200</v>
          </cell>
          <cell r="E114">
            <v>5010</v>
          </cell>
          <cell r="F114">
            <v>10</v>
          </cell>
          <cell r="G114">
            <v>11587</v>
          </cell>
          <cell r="H114" t="str">
            <v>MCHUGH</v>
          </cell>
          <cell r="I114" t="str">
            <v>PETER</v>
          </cell>
          <cell r="J114" t="str">
            <v>GR-026</v>
          </cell>
          <cell r="K114" t="str">
            <v>GR-027</v>
          </cell>
        </row>
        <row r="115">
          <cell r="B115">
            <v>50004377</v>
          </cell>
          <cell r="C115" t="str">
            <v>DISTRICT PLUMBING &amp; GAS INSPECTOR</v>
          </cell>
          <cell r="D115">
            <v>1200</v>
          </cell>
          <cell r="E115">
            <v>5010</v>
          </cell>
          <cell r="F115">
            <v>10</v>
          </cell>
          <cell r="G115">
            <v>2387</v>
          </cell>
          <cell r="H115" t="str">
            <v>DRUMMOND</v>
          </cell>
          <cell r="I115" t="str">
            <v>GLEN</v>
          </cell>
          <cell r="J115" t="str">
            <v>GR-026</v>
          </cell>
          <cell r="K115" t="str">
            <v>GR-027</v>
          </cell>
        </row>
        <row r="116">
          <cell r="B116">
            <v>50004378</v>
          </cell>
          <cell r="C116" t="str">
            <v>DISTRICT PLUMBING &amp; GAS INSPECTOR</v>
          </cell>
          <cell r="D116">
            <v>1200</v>
          </cell>
          <cell r="E116">
            <v>5010</v>
          </cell>
          <cell r="F116">
            <v>10</v>
          </cell>
          <cell r="G116">
            <v>3890</v>
          </cell>
          <cell r="H116" t="str">
            <v>BALACHANOFF</v>
          </cell>
          <cell r="I116" t="str">
            <v>STEVAN</v>
          </cell>
          <cell r="J116" t="str">
            <v>GR-026</v>
          </cell>
          <cell r="K116" t="str">
            <v>GR-027</v>
          </cell>
        </row>
        <row r="117">
          <cell r="B117">
            <v>50004396</v>
          </cell>
          <cell r="C117" t="str">
            <v>POLICY ANALYST</v>
          </cell>
          <cell r="D117">
            <v>1200</v>
          </cell>
          <cell r="E117">
            <v>5010</v>
          </cell>
          <cell r="F117">
            <v>10</v>
          </cell>
          <cell r="G117">
            <v>5953</v>
          </cell>
          <cell r="H117" t="str">
            <v>CUMERLATO</v>
          </cell>
          <cell r="I117" t="str">
            <v>LUCIA</v>
          </cell>
          <cell r="J117" t="str">
            <v>GR-028</v>
          </cell>
          <cell r="K117" t="str">
            <v>GR-029</v>
          </cell>
        </row>
        <row r="118">
          <cell r="B118">
            <v>50004412</v>
          </cell>
          <cell r="C118" t="str">
            <v>DISTRICT BUILDING INSPECTOR</v>
          </cell>
          <cell r="D118">
            <v>1200</v>
          </cell>
          <cell r="E118">
            <v>5010</v>
          </cell>
          <cell r="F118">
            <v>10</v>
          </cell>
          <cell r="G118">
            <v>1289</v>
          </cell>
          <cell r="H118" t="str">
            <v>AGREN</v>
          </cell>
          <cell r="I118" t="str">
            <v>SOREN</v>
          </cell>
          <cell r="J118" t="str">
            <v>GR-026</v>
          </cell>
          <cell r="K118" t="str">
            <v>GR-027</v>
          </cell>
        </row>
        <row r="119">
          <cell r="B119">
            <v>50004413</v>
          </cell>
          <cell r="C119" t="str">
            <v>DISTRICT BUILDING INSPECTOR</v>
          </cell>
          <cell r="D119">
            <v>1200</v>
          </cell>
          <cell r="E119">
            <v>5010</v>
          </cell>
          <cell r="F119">
            <v>10</v>
          </cell>
          <cell r="G119">
            <v>14765</v>
          </cell>
          <cell r="H119" t="str">
            <v>ROBERTS</v>
          </cell>
          <cell r="I119" t="str">
            <v>LORRAINE</v>
          </cell>
          <cell r="J119" t="str">
            <v>GR-026</v>
          </cell>
          <cell r="K119" t="str">
            <v>GR-027</v>
          </cell>
        </row>
        <row r="120">
          <cell r="B120">
            <v>50004414</v>
          </cell>
          <cell r="C120" t="str">
            <v>PROJECT FACILITATOR II</v>
          </cell>
          <cell r="D120">
            <v>1200</v>
          </cell>
          <cell r="E120">
            <v>5010</v>
          </cell>
          <cell r="F120">
            <v>10</v>
          </cell>
          <cell r="G120">
            <v>6070</v>
          </cell>
          <cell r="H120" t="str">
            <v>GREER</v>
          </cell>
          <cell r="I120" t="str">
            <v>JOHN</v>
          </cell>
          <cell r="J120" t="str">
            <v>GR-030</v>
          </cell>
          <cell r="K120" t="str">
            <v>GR-031</v>
          </cell>
        </row>
        <row r="121">
          <cell r="B121">
            <v>50005425</v>
          </cell>
          <cell r="C121" t="str">
            <v>PROJECT FACILITATOR II</v>
          </cell>
          <cell r="D121">
            <v>1200</v>
          </cell>
          <cell r="E121">
            <v>5010</v>
          </cell>
          <cell r="F121">
            <v>10</v>
          </cell>
          <cell r="G121">
            <v>4013</v>
          </cell>
          <cell r="H121" t="str">
            <v>HIGGINSON</v>
          </cell>
          <cell r="I121" t="str">
            <v>ALISON</v>
          </cell>
          <cell r="J121" t="str">
            <v>GR-030</v>
          </cell>
          <cell r="K121" t="str">
            <v>GR-031</v>
          </cell>
        </row>
        <row r="122">
          <cell r="B122">
            <v>50006046</v>
          </cell>
          <cell r="C122" t="str">
            <v>SOCIAL PLANNER II</v>
          </cell>
          <cell r="D122">
            <v>1200</v>
          </cell>
          <cell r="E122">
            <v>5010</v>
          </cell>
          <cell r="F122">
            <v>10</v>
          </cell>
          <cell r="G122">
            <v>891</v>
          </cell>
          <cell r="H122" t="str">
            <v>ANDERSON-ENG</v>
          </cell>
          <cell r="I122" t="str">
            <v>DEBORAH</v>
          </cell>
          <cell r="J122" t="str">
            <v>GR-030</v>
          </cell>
          <cell r="K122" t="str">
            <v>GR-031</v>
          </cell>
        </row>
        <row r="123">
          <cell r="B123">
            <v>50007153</v>
          </cell>
          <cell r="C123" t="str">
            <v>SOCIAL PLANNER II</v>
          </cell>
          <cell r="D123">
            <v>1200</v>
          </cell>
          <cell r="E123">
            <v>5010</v>
          </cell>
          <cell r="F123">
            <v>10</v>
          </cell>
          <cell r="G123">
            <v>2944</v>
          </cell>
          <cell r="H123" t="str">
            <v>CUTHBERT</v>
          </cell>
          <cell r="I123" t="str">
            <v>CORALYS</v>
          </cell>
          <cell r="J123" t="str">
            <v>GR-030</v>
          </cell>
          <cell r="K123" t="str">
            <v>GR-031</v>
          </cell>
        </row>
        <row r="124">
          <cell r="B124">
            <v>50009255</v>
          </cell>
          <cell r="C124" t="str">
            <v>POLICY ANALYST</v>
          </cell>
          <cell r="D124">
            <v>1200</v>
          </cell>
          <cell r="E124">
            <v>5010</v>
          </cell>
          <cell r="F124">
            <v>10</v>
          </cell>
          <cell r="G124">
            <v>1454</v>
          </cell>
          <cell r="H124" t="str">
            <v>STRAKA</v>
          </cell>
          <cell r="I124" t="str">
            <v>ALENA</v>
          </cell>
          <cell r="J124" t="str">
            <v>GR-028</v>
          </cell>
          <cell r="K124" t="str">
            <v>GR-029</v>
          </cell>
        </row>
        <row r="125">
          <cell r="B125">
            <v>50009255</v>
          </cell>
          <cell r="C125" t="str">
            <v>POLICY ANALYST</v>
          </cell>
          <cell r="D125">
            <v>1200</v>
          </cell>
          <cell r="E125">
            <v>5010</v>
          </cell>
          <cell r="F125">
            <v>10</v>
          </cell>
          <cell r="G125">
            <v>9394</v>
          </cell>
          <cell r="H125" t="str">
            <v>WICKHAM</v>
          </cell>
          <cell r="I125" t="str">
            <v>ANDREA</v>
          </cell>
          <cell r="J125" t="str">
            <v>GR-028</v>
          </cell>
          <cell r="K125" t="str">
            <v>GR-029</v>
          </cell>
        </row>
        <row r="126">
          <cell r="B126">
            <v>50009255</v>
          </cell>
          <cell r="C126" t="str">
            <v>POLICY ANALYST</v>
          </cell>
          <cell r="D126">
            <v>1200</v>
          </cell>
          <cell r="E126">
            <v>5010</v>
          </cell>
          <cell r="F126">
            <v>10</v>
          </cell>
          <cell r="G126">
            <v>16086</v>
          </cell>
          <cell r="H126" t="str">
            <v>JIMENEZ</v>
          </cell>
          <cell r="I126" t="str">
            <v>LIZA</v>
          </cell>
          <cell r="J126" t="str">
            <v>GR-028</v>
          </cell>
          <cell r="K126" t="str">
            <v>GR-029</v>
          </cell>
        </row>
        <row r="127">
          <cell r="B127">
            <v>50010903</v>
          </cell>
          <cell r="C127" t="str">
            <v>PLANNER II</v>
          </cell>
          <cell r="D127">
            <v>1200</v>
          </cell>
          <cell r="E127">
            <v>5010</v>
          </cell>
          <cell r="F127">
            <v>10</v>
          </cell>
          <cell r="G127">
            <v>14982</v>
          </cell>
          <cell r="H127" t="str">
            <v>SHILLITO</v>
          </cell>
          <cell r="I127" t="str">
            <v>MATTHEW</v>
          </cell>
          <cell r="J127" t="str">
            <v>GR-030</v>
          </cell>
          <cell r="K127" t="str">
            <v>GR-031</v>
          </cell>
        </row>
        <row r="128">
          <cell r="B128">
            <v>50012186</v>
          </cell>
          <cell r="C128" t="str">
            <v>DISTRICT PLUMBING &amp; GAS INSPECTOR</v>
          </cell>
          <cell r="D128">
            <v>1200</v>
          </cell>
          <cell r="E128">
            <v>5010</v>
          </cell>
          <cell r="F128">
            <v>10</v>
          </cell>
          <cell r="G128">
            <v>16580</v>
          </cell>
          <cell r="H128" t="str">
            <v>SEIFERT</v>
          </cell>
          <cell r="I128" t="str">
            <v>WILLIAM</v>
          </cell>
          <cell r="J128" t="str">
            <v>GR-026</v>
          </cell>
          <cell r="K128" t="str">
            <v>GR-027</v>
          </cell>
        </row>
        <row r="129">
          <cell r="B129">
            <v>50012187</v>
          </cell>
          <cell r="C129" t="str">
            <v>DISTRICT BUILDING INSPECTOR</v>
          </cell>
          <cell r="D129">
            <v>1200</v>
          </cell>
          <cell r="E129">
            <v>5010</v>
          </cell>
          <cell r="F129">
            <v>10</v>
          </cell>
          <cell r="G129">
            <v>15803</v>
          </cell>
          <cell r="H129" t="str">
            <v>DYCK</v>
          </cell>
          <cell r="I129" t="str">
            <v>JEFFREY</v>
          </cell>
          <cell r="J129" t="str">
            <v>GR-026</v>
          </cell>
          <cell r="K129" t="str">
            <v>GR-027</v>
          </cell>
        </row>
        <row r="130">
          <cell r="B130">
            <v>50012292</v>
          </cell>
          <cell r="C130" t="str">
            <v>PLANNER II</v>
          </cell>
          <cell r="D130">
            <v>1200</v>
          </cell>
          <cell r="E130">
            <v>5010</v>
          </cell>
          <cell r="F130">
            <v>10</v>
          </cell>
          <cell r="G130">
            <v>1349</v>
          </cell>
          <cell r="H130" t="str">
            <v>ST. MICHEL</v>
          </cell>
          <cell r="I130" t="str">
            <v>PATRICIA</v>
          </cell>
          <cell r="J130" t="str">
            <v>GR-030</v>
          </cell>
          <cell r="K130" t="str">
            <v>GR-031</v>
          </cell>
        </row>
        <row r="131">
          <cell r="B131">
            <v>50012606</v>
          </cell>
          <cell r="C131" t="str">
            <v>PLANNER II</v>
          </cell>
          <cell r="D131">
            <v>1200</v>
          </cell>
          <cell r="E131">
            <v>5010</v>
          </cell>
          <cell r="F131">
            <v>10</v>
          </cell>
          <cell r="G131">
            <v>16408</v>
          </cell>
          <cell r="H131" t="str">
            <v>CHENG</v>
          </cell>
          <cell r="I131" t="str">
            <v>PAUL</v>
          </cell>
          <cell r="J131" t="str">
            <v>GR-030</v>
          </cell>
          <cell r="K131" t="str">
            <v>GR-031</v>
          </cell>
        </row>
        <row r="132">
          <cell r="B132">
            <v>50012607</v>
          </cell>
          <cell r="C132" t="str">
            <v>PLANNER II</v>
          </cell>
          <cell r="D132">
            <v>1200</v>
          </cell>
          <cell r="E132">
            <v>5010</v>
          </cell>
          <cell r="F132">
            <v>10</v>
          </cell>
          <cell r="G132">
            <v>14720</v>
          </cell>
          <cell r="H132" t="str">
            <v>BLACK</v>
          </cell>
          <cell r="I132" t="str">
            <v>SAILEN</v>
          </cell>
          <cell r="J132" t="str">
            <v>GR-030</v>
          </cell>
          <cell r="K132" t="str">
            <v>GR-031</v>
          </cell>
        </row>
        <row r="133">
          <cell r="B133">
            <v>50014925</v>
          </cell>
          <cell r="C133" t="str">
            <v>PROJECT FACILITATOR II</v>
          </cell>
          <cell r="D133">
            <v>1200</v>
          </cell>
          <cell r="E133">
            <v>5010</v>
          </cell>
          <cell r="F133">
            <v>10</v>
          </cell>
          <cell r="G133">
            <v>13733</v>
          </cell>
          <cell r="H133" t="str">
            <v>ROBINSON</v>
          </cell>
          <cell r="I133" t="str">
            <v>DOUGLAS</v>
          </cell>
          <cell r="J133" t="str">
            <v>GR-030</v>
          </cell>
          <cell r="K133" t="str">
            <v>GR-031</v>
          </cell>
        </row>
        <row r="134">
          <cell r="B134">
            <v>50017902</v>
          </cell>
          <cell r="C134" t="str">
            <v>PLANNER I</v>
          </cell>
          <cell r="D134">
            <v>1200</v>
          </cell>
          <cell r="E134">
            <v>5010</v>
          </cell>
          <cell r="F134">
            <v>10</v>
          </cell>
          <cell r="J134" t="str">
            <v>GR-028</v>
          </cell>
          <cell r="K134" t="str">
            <v>GR-029</v>
          </cell>
        </row>
        <row r="135">
          <cell r="B135">
            <v>50024606</v>
          </cell>
          <cell r="C135" t="str">
            <v>PLANNER II</v>
          </cell>
          <cell r="D135">
            <v>1200</v>
          </cell>
          <cell r="E135">
            <v>5010</v>
          </cell>
          <cell r="F135">
            <v>10</v>
          </cell>
          <cell r="G135">
            <v>18105</v>
          </cell>
          <cell r="H135" t="str">
            <v>GARRISON</v>
          </cell>
          <cell r="I135" t="str">
            <v>DANIEL</v>
          </cell>
          <cell r="J135" t="str">
            <v>GR-030</v>
          </cell>
          <cell r="K135" t="str">
            <v>GR-031</v>
          </cell>
        </row>
        <row r="136">
          <cell r="B136">
            <v>50026458</v>
          </cell>
          <cell r="C136" t="str">
            <v>PLANNER II</v>
          </cell>
          <cell r="D136">
            <v>1200</v>
          </cell>
          <cell r="E136">
            <v>5010</v>
          </cell>
          <cell r="F136">
            <v>10</v>
          </cell>
          <cell r="G136">
            <v>9327</v>
          </cell>
          <cell r="H136" t="str">
            <v>JOHNSON</v>
          </cell>
          <cell r="I136" t="str">
            <v>BENJAMIN</v>
          </cell>
          <cell r="J136" t="str">
            <v>GR-030</v>
          </cell>
          <cell r="K136" t="str">
            <v>GR-031</v>
          </cell>
        </row>
        <row r="137">
          <cell r="B137">
            <v>50029178</v>
          </cell>
          <cell r="C137" t="str">
            <v>SOCIAL PLANNER II</v>
          </cell>
          <cell r="D137">
            <v>1200</v>
          </cell>
          <cell r="E137">
            <v>5010</v>
          </cell>
          <cell r="F137">
            <v>10</v>
          </cell>
          <cell r="G137">
            <v>15472</v>
          </cell>
          <cell r="H137" t="str">
            <v>KAHN</v>
          </cell>
          <cell r="I137" t="str">
            <v>DEVORAH</v>
          </cell>
          <cell r="J137" t="str">
            <v>GR-030</v>
          </cell>
          <cell r="K137" t="str">
            <v>GR-031</v>
          </cell>
        </row>
        <row r="138">
          <cell r="B138">
            <v>50032005</v>
          </cell>
          <cell r="C138" t="str">
            <v>SOCIAL PLANNER I</v>
          </cell>
          <cell r="D138">
            <v>1200</v>
          </cell>
          <cell r="E138">
            <v>5010</v>
          </cell>
          <cell r="F138">
            <v>70</v>
          </cell>
          <cell r="J138" t="str">
            <v>GR-028</v>
          </cell>
          <cell r="K138" t="str">
            <v>GR-029</v>
          </cell>
        </row>
        <row r="139">
          <cell r="B139">
            <v>50032300</v>
          </cell>
          <cell r="C139" t="str">
            <v>PLANNER II</v>
          </cell>
          <cell r="D139">
            <v>1200</v>
          </cell>
          <cell r="E139">
            <v>5010</v>
          </cell>
          <cell r="F139">
            <v>10</v>
          </cell>
          <cell r="J139" t="str">
            <v>GR-030</v>
          </cell>
          <cell r="K139" t="str">
            <v>GR-031</v>
          </cell>
        </row>
        <row r="140">
          <cell r="B140">
            <v>50033500</v>
          </cell>
          <cell r="C140" t="str">
            <v>SOCIAL PLANNER III</v>
          </cell>
          <cell r="D140">
            <v>1200</v>
          </cell>
          <cell r="E140">
            <v>5010</v>
          </cell>
          <cell r="F140">
            <v>10</v>
          </cell>
          <cell r="G140">
            <v>17515</v>
          </cell>
          <cell r="H140" t="str">
            <v>GIJSSEN</v>
          </cell>
          <cell r="I140" t="str">
            <v>JACQUELINE</v>
          </cell>
          <cell r="J140" t="str">
            <v>GR-033</v>
          </cell>
          <cell r="K140" t="str">
            <v>GR-034</v>
          </cell>
        </row>
        <row r="141">
          <cell r="B141">
            <v>50035703</v>
          </cell>
          <cell r="C141" t="str">
            <v>PLANNER II</v>
          </cell>
          <cell r="D141">
            <v>1200</v>
          </cell>
          <cell r="E141">
            <v>5010</v>
          </cell>
          <cell r="F141">
            <v>10</v>
          </cell>
          <cell r="J141" t="str">
            <v>GR-030</v>
          </cell>
          <cell r="K141" t="str">
            <v>GR-031</v>
          </cell>
        </row>
        <row r="142">
          <cell r="B142">
            <v>50040676</v>
          </cell>
          <cell r="C142" t="str">
            <v>PLANNER II</v>
          </cell>
          <cell r="D142">
            <v>1200</v>
          </cell>
          <cell r="E142">
            <v>5010</v>
          </cell>
          <cell r="F142">
            <v>10</v>
          </cell>
          <cell r="G142">
            <v>12148</v>
          </cell>
          <cell r="H142" t="str">
            <v>MORGAN</v>
          </cell>
          <cell r="I142" t="str">
            <v>DALE</v>
          </cell>
          <cell r="J142" t="str">
            <v>GR-030</v>
          </cell>
          <cell r="K142" t="str">
            <v>GR-031</v>
          </cell>
        </row>
        <row r="143">
          <cell r="B143">
            <v>50041180</v>
          </cell>
          <cell r="C143" t="str">
            <v>PROJECT FACILITATOR I</v>
          </cell>
          <cell r="D143">
            <v>1200</v>
          </cell>
          <cell r="E143">
            <v>5010</v>
          </cell>
          <cell r="F143">
            <v>10</v>
          </cell>
          <cell r="G143">
            <v>7694</v>
          </cell>
          <cell r="H143" t="str">
            <v>AUTIERO</v>
          </cell>
          <cell r="I143" t="str">
            <v>DAVID</v>
          </cell>
          <cell r="J143" t="str">
            <v>GR-028</v>
          </cell>
          <cell r="K143" t="str">
            <v>GR-029</v>
          </cell>
        </row>
        <row r="144">
          <cell r="B144">
            <v>50044555</v>
          </cell>
          <cell r="C144" t="str">
            <v>ACCOUNTANT III</v>
          </cell>
          <cell r="D144">
            <v>1200</v>
          </cell>
          <cell r="E144">
            <v>5010</v>
          </cell>
          <cell r="F144">
            <v>10</v>
          </cell>
          <cell r="G144">
            <v>12887</v>
          </cell>
          <cell r="H144" t="str">
            <v>LEE</v>
          </cell>
          <cell r="I144" t="str">
            <v>STEPHANIE</v>
          </cell>
          <cell r="J144" t="str">
            <v>GR-028</v>
          </cell>
          <cell r="K144" t="str">
            <v>GR-029</v>
          </cell>
        </row>
        <row r="145">
          <cell r="B145">
            <v>50045454</v>
          </cell>
          <cell r="C145" t="str">
            <v>SOCIAL PLANNER II</v>
          </cell>
          <cell r="D145">
            <v>1200</v>
          </cell>
          <cell r="E145">
            <v>5010</v>
          </cell>
          <cell r="F145">
            <v>10</v>
          </cell>
          <cell r="G145">
            <v>13845</v>
          </cell>
          <cell r="H145" t="str">
            <v>MAUBOULES</v>
          </cell>
          <cell r="I145" t="str">
            <v>CELINE</v>
          </cell>
          <cell r="J145" t="str">
            <v>GR-030</v>
          </cell>
          <cell r="K145" t="str">
            <v>GR-031</v>
          </cell>
        </row>
        <row r="146">
          <cell r="B146">
            <v>50055459</v>
          </cell>
          <cell r="C146" t="str">
            <v>PLANNER II</v>
          </cell>
          <cell r="D146">
            <v>1200</v>
          </cell>
          <cell r="E146">
            <v>5010</v>
          </cell>
          <cell r="F146">
            <v>10</v>
          </cell>
          <cell r="G146">
            <v>5630</v>
          </cell>
          <cell r="H146" t="str">
            <v>BUCKHAM</v>
          </cell>
          <cell r="I146" t="str">
            <v>CATHERINE</v>
          </cell>
          <cell r="J146" t="str">
            <v>GR-030</v>
          </cell>
          <cell r="K146" t="str">
            <v>GR-031</v>
          </cell>
        </row>
        <row r="147">
          <cell r="B147">
            <v>50058128</v>
          </cell>
          <cell r="C147" t="str">
            <v>PLANNER I</v>
          </cell>
          <cell r="D147">
            <v>1200</v>
          </cell>
          <cell r="E147">
            <v>5010</v>
          </cell>
          <cell r="F147">
            <v>10</v>
          </cell>
          <cell r="G147">
            <v>815</v>
          </cell>
          <cell r="H147" t="str">
            <v>SINASAC</v>
          </cell>
          <cell r="I147" t="str">
            <v>CATHERINE</v>
          </cell>
          <cell r="J147" t="str">
            <v>GR-028</v>
          </cell>
          <cell r="K147" t="str">
            <v>GR-029</v>
          </cell>
        </row>
        <row r="148">
          <cell r="B148">
            <v>50063374</v>
          </cell>
          <cell r="C148" t="str">
            <v>APPLICATIONS SYSTEMS SPECIALIST</v>
          </cell>
          <cell r="D148">
            <v>1200</v>
          </cell>
          <cell r="E148">
            <v>5010</v>
          </cell>
          <cell r="F148">
            <v>10</v>
          </cell>
          <cell r="J148" t="str">
            <v>GR-026</v>
          </cell>
          <cell r="K148" t="str">
            <v>GR-027</v>
          </cell>
        </row>
        <row r="149">
          <cell r="B149">
            <v>50063639</v>
          </cell>
          <cell r="C149" t="str">
            <v>SOCIAL PLANNER I</v>
          </cell>
          <cell r="D149">
            <v>1200</v>
          </cell>
          <cell r="E149">
            <v>5010</v>
          </cell>
          <cell r="F149">
            <v>10</v>
          </cell>
          <cell r="G149">
            <v>87</v>
          </cell>
          <cell r="H149" t="str">
            <v>WALKER</v>
          </cell>
          <cell r="I149" t="str">
            <v>GEORGE</v>
          </cell>
          <cell r="J149" t="str">
            <v>GR-028</v>
          </cell>
          <cell r="K149" t="str">
            <v>GR-029</v>
          </cell>
        </row>
      </sheetData>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YS"/>
      <sheetName val="CALCULATION"/>
      <sheetName val="Cupe15"/>
      <sheetName val="Exempt"/>
      <sheetName val="Teamsters"/>
    </sheetNames>
    <sheetDataSet>
      <sheetData sheetId="0">
        <row r="1">
          <cell r="A1" t="str">
            <v>Year</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ubmissions Summary"/>
      <sheetName val="Dropdowns"/>
    </sheetNames>
    <sheetDataSet>
      <sheetData sheetId="0" refreshError="1"/>
      <sheetData sheetId="1">
        <row r="15">
          <cell r="A15" t="str">
            <v>(select)</v>
          </cell>
        </row>
        <row r="16">
          <cell r="A16" t="str">
            <v>Y</v>
          </cell>
        </row>
        <row r="17">
          <cell r="A17" t="str">
            <v>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nnual Expense Budget"/>
      <sheetName val="Salary &amp; Benefits Detail"/>
      <sheetName val="Sample Annual Expense Budget"/>
      <sheetName val="Sample Salary &amp; Benefits Detail"/>
      <sheetName val="Staffing Detail"/>
      <sheetName val="Current vs Future State"/>
      <sheetName val="Current-Future Salary Detail"/>
      <sheetName val="Long Term Budget"/>
      <sheetName val="Variab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al estimate Summary"/>
      <sheetName val="2011 CT Salary Estimates Detail"/>
      <sheetName val="2009 Sal Est Summary"/>
      <sheetName val="2011 TEMP AUX"/>
      <sheetName val="2009 &amp; 2010 ver4"/>
      <sheetName val="52310"/>
      <sheetName val="Sheet1"/>
    </sheetNames>
    <sheetDataSet>
      <sheetData sheetId="0"/>
      <sheetData sheetId="1"/>
      <sheetData sheetId="2"/>
      <sheetData sheetId="3"/>
      <sheetData sheetId="4"/>
      <sheetData sheetId="5"/>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Q2013 Nov 12 2013"/>
      <sheetName val="3Q2013 cls"/>
      <sheetName val="POs at Oct 3 2013"/>
      <sheetName val="sorted Oct 3 2013"/>
      <sheetName val="raw Oct 3 2013"/>
      <sheetName val="1Q2013 cls "/>
    </sheetNames>
    <sheetDataSet>
      <sheetData sheetId="0"/>
      <sheetData sheetId="1"/>
      <sheetData sheetId="2">
        <row r="4">
          <cell r="N4">
            <v>0.01</v>
          </cell>
        </row>
        <row r="5">
          <cell r="N5">
            <v>0.25</v>
          </cell>
        </row>
        <row r="6">
          <cell r="N6">
            <v>57.47</v>
          </cell>
        </row>
        <row r="7">
          <cell r="N7">
            <v>739.5</v>
          </cell>
        </row>
        <row r="8">
          <cell r="N8">
            <v>2136.75</v>
          </cell>
        </row>
        <row r="9">
          <cell r="N9">
            <v>4900</v>
          </cell>
        </row>
        <row r="10">
          <cell r="N10">
            <v>11975.9</v>
          </cell>
        </row>
        <row r="11">
          <cell r="N11">
            <v>33973.39</v>
          </cell>
        </row>
      </sheetData>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Targets"/>
      <sheetName val="CO Target"/>
      <sheetName val="PS Target Build"/>
      <sheetName val="Added Basic"/>
      <sheetName val="EQS"/>
      <sheetName val="Water Model"/>
      <sheetName val="GVRD WaterRate"/>
      <sheetName val="Consumption"/>
      <sheetName val="Appendix 1 "/>
      <sheetName val="2012 Notes"/>
      <sheetName val="seasonalization"/>
      <sheetName val="2012 SAP Upload "/>
      <sheetName val="2012 SAP Upload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Exec"/>
      <sheetName val="Summary Table"/>
      <sheetName val="Land Acquisition Timeline"/>
      <sheetName val="Land"/>
      <sheetName val="Assumptions"/>
      <sheetName val="Portfolio"/>
      <sheetName val="Summary Table Rents"/>
      <sheetName val="Assumptions Report"/>
      <sheetName val="Business Model"/>
      <sheetName val="Metrics"/>
      <sheetName val="Dev Timeline"/>
      <sheetName val="DEV CF"/>
      <sheetName val="DEV CF BCH"/>
      <sheetName val="Construction Loan"/>
      <sheetName val="Phases"/>
      <sheetName val="Pro-Forma"/>
      <sheetName val="SOTP"/>
      <sheetName val="Pivots"/>
      <sheetName val="Funding Gap"/>
      <sheetName val="Value for Money"/>
      <sheetName val="Funding Type"/>
      <sheetName val="Funding Timeline"/>
      <sheetName val="Funding Formula"/>
      <sheetName val="Funding Strategy"/>
      <sheetName val="Funding Sources"/>
      <sheetName val="Capital Assum Unit Size"/>
    </sheetNames>
    <sheetDataSet>
      <sheetData sheetId="0"/>
      <sheetData sheetId="1"/>
      <sheetData sheetId="2"/>
      <sheetData sheetId="3"/>
      <sheetData sheetId="4"/>
      <sheetData sheetId="5">
        <row r="8">
          <cell r="X8">
            <v>1345.7066562556101</v>
          </cell>
        </row>
      </sheetData>
      <sheetData sheetId="6"/>
      <sheetData sheetId="7"/>
      <sheetData sheetId="8"/>
      <sheetData sheetId="9"/>
      <sheetData sheetId="10"/>
      <sheetData sheetId="11"/>
      <sheetData sheetId="12"/>
      <sheetData sheetId="13"/>
      <sheetData sheetId="14">
        <row r="3">
          <cell r="E3">
            <v>28008710.449999999</v>
          </cell>
        </row>
      </sheetData>
      <sheetData sheetId="15">
        <row r="87">
          <cell r="F87">
            <v>157274885.53787103</v>
          </cell>
        </row>
      </sheetData>
      <sheetData sheetId="16">
        <row r="5">
          <cell r="F5">
            <v>903635.8823529412</v>
          </cell>
        </row>
      </sheetData>
      <sheetData sheetId="17"/>
      <sheetData sheetId="18"/>
      <sheetData sheetId="19"/>
      <sheetData sheetId="20"/>
      <sheetData sheetId="21"/>
      <sheetData sheetId="22"/>
      <sheetData sheetId="23"/>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ilities"/>
      <sheetName val="2015 Submissions Summary (2)"/>
      <sheetName val="2015 Submissions Summary"/>
      <sheetName val="EQS"/>
      <sheetName val="Dropdowns"/>
    </sheetNames>
    <sheetDataSet>
      <sheetData sheetId="0"/>
      <sheetData sheetId="1"/>
      <sheetData sheetId="2"/>
      <sheetData sheetId="3"/>
      <sheetData sheetId="4"/>
      <sheetData sheetId="5">
        <row r="2">
          <cell r="A2" t="str">
            <v>(select)</v>
          </cell>
        </row>
        <row r="3">
          <cell r="A3" t="str">
            <v>01. Community Facilities</v>
          </cell>
        </row>
        <row r="4">
          <cell r="A4" t="str">
            <v>02. Parks and Open Spaces</v>
          </cell>
        </row>
        <row r="5">
          <cell r="A5" t="str">
            <v>03. Housing</v>
          </cell>
        </row>
        <row r="6">
          <cell r="A6" t="str">
            <v>04. Public Safety</v>
          </cell>
        </row>
        <row r="7">
          <cell r="A7" t="str">
            <v>05. Transportation</v>
          </cell>
        </row>
        <row r="8">
          <cell r="A8" t="str">
            <v>06. Utilities and Public Works</v>
          </cell>
        </row>
        <row r="9">
          <cell r="A9" t="str">
            <v>07. Civic Infrastructure</v>
          </cell>
        </row>
        <row r="10">
          <cell r="A10" t="str">
            <v>08. City-Wide</v>
          </cell>
        </row>
        <row r="14">
          <cell r="A14" t="str">
            <v>(select)</v>
          </cell>
        </row>
        <row r="15">
          <cell r="A15" t="str">
            <v>Y</v>
          </cell>
        </row>
        <row r="16">
          <cell r="A16" t="str">
            <v>N</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ily income data.xls"/>
      <sheetName val="family income data"/>
    </sheetNames>
    <definedNames>
      <definedName name="Number_of_Payments"/>
      <definedName name="Values_Entered"/>
    </defined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icCapital_Submission"/>
      <sheetName val="Data Consolidation"/>
      <sheetName val="drop_downs"/>
      <sheetName val="SC Drop Downs"/>
    </sheetNames>
    <sheetDataSet>
      <sheetData sheetId="0"/>
      <sheetData sheetId="1"/>
      <sheetData sheetId="2"/>
      <sheetData sheetId="3">
        <row r="3">
          <cell r="A3" t="str">
            <v>(select)</v>
          </cell>
        </row>
        <row r="15">
          <cell r="C15" t="str">
            <v>(select)</v>
          </cell>
        </row>
        <row r="16">
          <cell r="C16" t="str">
            <v>Existing asset/service</v>
          </cell>
        </row>
        <row r="17">
          <cell r="C17" t="str">
            <v>New asset/service</v>
          </cell>
        </row>
        <row r="43">
          <cell r="B43" t="str">
            <v>(start yr)</v>
          </cell>
          <cell r="C43" t="str">
            <v>(start mo.)</v>
          </cell>
          <cell r="D43" t="str">
            <v>(end mo.)</v>
          </cell>
          <cell r="E43" t="str">
            <v>(end yr)</v>
          </cell>
        </row>
        <row r="44">
          <cell r="B44">
            <v>2014</v>
          </cell>
          <cell r="C44" t="str">
            <v>January</v>
          </cell>
          <cell r="D44" t="str">
            <v>January</v>
          </cell>
          <cell r="E44">
            <v>2014</v>
          </cell>
        </row>
        <row r="45">
          <cell r="B45">
            <v>2015</v>
          </cell>
          <cell r="C45" t="str">
            <v>February</v>
          </cell>
          <cell r="D45" t="str">
            <v>February</v>
          </cell>
          <cell r="E45">
            <v>2015</v>
          </cell>
        </row>
        <row r="46">
          <cell r="B46">
            <v>2016</v>
          </cell>
          <cell r="C46" t="str">
            <v>March</v>
          </cell>
          <cell r="D46" t="str">
            <v>March</v>
          </cell>
          <cell r="E46">
            <v>2016</v>
          </cell>
        </row>
        <row r="47">
          <cell r="B47">
            <v>2017</v>
          </cell>
          <cell r="C47" t="str">
            <v>April</v>
          </cell>
          <cell r="D47" t="str">
            <v>April</v>
          </cell>
          <cell r="E47">
            <v>2017</v>
          </cell>
        </row>
        <row r="48">
          <cell r="B48">
            <v>2018</v>
          </cell>
          <cell r="C48" t="str">
            <v>May</v>
          </cell>
          <cell r="D48" t="str">
            <v>May</v>
          </cell>
          <cell r="E48">
            <v>2018</v>
          </cell>
        </row>
        <row r="49">
          <cell r="B49">
            <v>2019</v>
          </cell>
          <cell r="C49" t="str">
            <v>June</v>
          </cell>
          <cell r="D49" t="str">
            <v>June</v>
          </cell>
          <cell r="E49">
            <v>2019</v>
          </cell>
        </row>
        <row r="50">
          <cell r="B50">
            <v>2020</v>
          </cell>
          <cell r="C50" t="str">
            <v>July</v>
          </cell>
          <cell r="D50" t="str">
            <v>July</v>
          </cell>
          <cell r="E50">
            <v>2020</v>
          </cell>
        </row>
        <row r="51">
          <cell r="B51">
            <v>2021</v>
          </cell>
          <cell r="C51" t="str">
            <v>August</v>
          </cell>
          <cell r="D51" t="str">
            <v>August</v>
          </cell>
          <cell r="E51">
            <v>2021</v>
          </cell>
        </row>
        <row r="52">
          <cell r="B52">
            <v>2022</v>
          </cell>
          <cell r="C52" t="str">
            <v>September</v>
          </cell>
          <cell r="D52" t="str">
            <v>September</v>
          </cell>
          <cell r="E52">
            <v>2022</v>
          </cell>
        </row>
        <row r="53">
          <cell r="B53">
            <v>2023</v>
          </cell>
          <cell r="C53" t="str">
            <v>October</v>
          </cell>
          <cell r="D53" t="str">
            <v>October</v>
          </cell>
          <cell r="E53">
            <v>2023</v>
          </cell>
        </row>
        <row r="54">
          <cell r="B54">
            <v>2024</v>
          </cell>
          <cell r="C54" t="str">
            <v>November</v>
          </cell>
          <cell r="D54" t="str">
            <v>November</v>
          </cell>
          <cell r="E54">
            <v>2024</v>
          </cell>
        </row>
        <row r="55">
          <cell r="B55">
            <v>2025</v>
          </cell>
          <cell r="C55" t="str">
            <v>December</v>
          </cell>
          <cell r="D55" t="str">
            <v>December</v>
          </cell>
          <cell r="E55">
            <v>2025</v>
          </cell>
        </row>
        <row r="56">
          <cell r="B56">
            <v>2026</v>
          </cell>
          <cell r="E56">
            <v>2026</v>
          </cell>
        </row>
        <row r="65">
          <cell r="D65" t="str">
            <v>(select)</v>
          </cell>
        </row>
        <row r="66">
          <cell r="D66" t="str">
            <v>Property Tax</v>
          </cell>
        </row>
        <row r="67">
          <cell r="D67" t="str">
            <v>Utility Fees</v>
          </cell>
        </row>
        <row r="68">
          <cell r="D68" t="str">
            <v>Program Fees</v>
          </cell>
        </row>
        <row r="69">
          <cell r="D69" t="str">
            <v>License &amp; Development Fees</v>
          </cell>
        </row>
        <row r="70">
          <cell r="D70" t="str">
            <v>Parking</v>
          </cell>
        </row>
        <row r="71">
          <cell r="D71" t="str">
            <v>Cost Recoveries, Grants &amp; Donations</v>
          </cell>
        </row>
        <row r="72">
          <cell r="D72" t="str">
            <v>Revenue Sharing</v>
          </cell>
        </row>
        <row r="73">
          <cell r="D73" t="str">
            <v>Investment Income</v>
          </cell>
        </row>
        <row r="74">
          <cell r="D74" t="str">
            <v>Rental, Lease &amp; Other</v>
          </cell>
        </row>
        <row r="75">
          <cell r="D75" t="str">
            <v>Bylaw Fines</v>
          </cell>
        </row>
        <row r="78">
          <cell r="D78" t="str">
            <v>(select)</v>
          </cell>
        </row>
        <row r="79">
          <cell r="D79" t="str">
            <v>Salaries &amp; Benefits</v>
          </cell>
        </row>
        <row r="80">
          <cell r="C80" t="str">
            <v xml:space="preserve">  (select)</v>
          </cell>
          <cell r="D80" t="str">
            <v>Regional Utility Charges</v>
          </cell>
        </row>
        <row r="81">
          <cell r="C81" t="str">
            <v xml:space="preserve">  Federal Government</v>
          </cell>
          <cell r="D81" t="str">
            <v>Building Occupancy &amp; Mtce</v>
          </cell>
        </row>
        <row r="82">
          <cell r="C82" t="str">
            <v xml:space="preserve">  Provincial Government</v>
          </cell>
          <cell r="D82" t="str">
            <v>Professional Fees</v>
          </cell>
        </row>
        <row r="83">
          <cell r="C83" t="str">
            <v xml:space="preserve">  Translink</v>
          </cell>
          <cell r="D83" t="str">
            <v>Equipment &amp; Fleet</v>
          </cell>
        </row>
        <row r="84">
          <cell r="C84" t="str">
            <v xml:space="preserve">  ICBC</v>
          </cell>
          <cell r="D84" t="str">
            <v>External Party Costs</v>
          </cell>
        </row>
        <row r="85">
          <cell r="C85" t="str">
            <v xml:space="preserve">  Property Owners/User Fees</v>
          </cell>
          <cell r="D85" t="str">
            <v>Grants</v>
          </cell>
        </row>
        <row r="86">
          <cell r="C86" t="str">
            <v xml:space="preserve">  Donation</v>
          </cell>
          <cell r="D86" t="str">
            <v>Interest</v>
          </cell>
        </row>
        <row r="87">
          <cell r="C87" t="str">
            <v xml:space="preserve">  Other (specify in comments)</v>
          </cell>
          <cell r="D87" t="str">
            <v>Other Expenses</v>
          </cell>
        </row>
        <row r="88">
          <cell r="D88" t="str">
            <v>Supplies &amp; Materials</v>
          </cell>
        </row>
        <row r="104">
          <cell r="D104" t="str">
            <v>(select)</v>
          </cell>
        </row>
        <row r="105">
          <cell r="D105" t="str">
            <v>Yes</v>
          </cell>
        </row>
        <row r="106">
          <cell r="D106" t="str">
            <v>No</v>
          </cell>
        </row>
        <row r="107">
          <cell r="D107" t="str">
            <v>Both</v>
          </cell>
        </row>
        <row r="161">
          <cell r="A161" t="str">
            <v>(select)</v>
          </cell>
        </row>
        <row r="162">
          <cell r="A162" t="str">
            <v>Yes - Disbursement requires 8 affirmative votes</v>
          </cell>
        </row>
        <row r="163">
          <cell r="A163" t="str">
            <v>No - Disbursement subject to report back (i.e., Grant Program)</v>
          </cell>
        </row>
      </sheetData>
      <sheetData sheetId="4">
        <row r="17">
          <cell r="B17" t="str">
            <v>(select)</v>
          </cell>
          <cell r="C17" t="str">
            <v>select</v>
          </cell>
        </row>
        <row r="18">
          <cell r="B18" t="str">
            <v>01. Community Facilities</v>
          </cell>
          <cell r="C18" t="str">
            <v>CF</v>
          </cell>
        </row>
        <row r="19">
          <cell r="B19" t="str">
            <v>02. Parks and Open Spaces</v>
          </cell>
          <cell r="C19" t="str">
            <v>POS</v>
          </cell>
        </row>
        <row r="20">
          <cell r="B20" t="str">
            <v>03. Housing</v>
          </cell>
          <cell r="C20" t="str">
            <v>H</v>
          </cell>
        </row>
        <row r="21">
          <cell r="B21" t="str">
            <v>04. Public Safety</v>
          </cell>
          <cell r="C21" t="str">
            <v>PS</v>
          </cell>
        </row>
        <row r="22">
          <cell r="B22" t="str">
            <v>05. Transportation</v>
          </cell>
          <cell r="C22" t="str">
            <v>T</v>
          </cell>
        </row>
        <row r="23">
          <cell r="B23" t="str">
            <v>06. Utilities and Public Works</v>
          </cell>
          <cell r="C23" t="str">
            <v>UPW</v>
          </cell>
        </row>
        <row r="24">
          <cell r="B24" t="str">
            <v>07. Civic Infrastructure</v>
          </cell>
          <cell r="C24" t="str">
            <v>CI</v>
          </cell>
        </row>
        <row r="25">
          <cell r="B25" t="str">
            <v>08. City-Wide</v>
          </cell>
          <cell r="C25" t="str">
            <v>CW</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Data"/>
      <sheetName val="Vacant Positions"/>
      <sheetName val="Form 3 Data"/>
      <sheetName val="Sheet3"/>
      <sheetName val="Sheet2"/>
      <sheetName val="Exempt Increases"/>
      <sheetName val="Sheet1"/>
    </sheetNames>
    <sheetDataSet>
      <sheetData sheetId="0"/>
      <sheetData sheetId="1"/>
      <sheetData sheetId="2"/>
      <sheetData sheetId="3">
        <row r="1">
          <cell r="E1" t="str">
            <v>Cost centre number</v>
          </cell>
          <cell r="F1" t="str">
            <v>Cost centre description</v>
          </cell>
          <cell r="G1" t="str">
            <v>Org. unit number</v>
          </cell>
          <cell r="H1" t="str">
            <v>Position number</v>
          </cell>
          <cell r="I1" t="str">
            <v>Position description</v>
          </cell>
          <cell r="J1" t="str">
            <v>Employee sub-group (PD)</v>
          </cell>
          <cell r="K1" t="str">
            <v>Pay scale group</v>
          </cell>
          <cell r="L1" t="str">
            <v>Pay scale level</v>
          </cell>
          <cell r="M1" t="str">
            <v>Personnel number</v>
          </cell>
          <cell r="N1" t="str">
            <v>Employee surname</v>
          </cell>
          <cell r="O1" t="str">
            <v>Employee first name</v>
          </cell>
          <cell r="P1" t="str">
            <v>Police ID number (PIN)</v>
          </cell>
          <cell r="Q1" t="str">
            <v>Standard weekly hours</v>
          </cell>
          <cell r="R1" t="str">
            <v>Full time equivalent</v>
          </cell>
          <cell r="S1" t="str">
            <v>Next year est. Bi-Wk salary</v>
          </cell>
          <cell r="T1" t="str">
            <v>Next year est. Yr. salary</v>
          </cell>
          <cell r="U1" t="str">
            <v>Current annual salary</v>
          </cell>
          <cell r="V1" t="str">
            <v>$ change between years</v>
          </cell>
          <cell r="X1" t="str">
            <v>Comments</v>
          </cell>
        </row>
        <row r="2">
          <cell r="E2">
            <v>12000</v>
          </cell>
          <cell r="F2" t="str">
            <v>Office of General Manager</v>
          </cell>
          <cell r="G2">
            <v>50000084</v>
          </cell>
          <cell r="H2">
            <v>50009329</v>
          </cell>
          <cell r="I2" t="str">
            <v>GENERAL MANAGER-CORPORATE SERVICES</v>
          </cell>
          <cell r="J2">
            <v>10</v>
          </cell>
          <cell r="K2" t="str">
            <v>BND-016</v>
          </cell>
          <cell r="L2">
            <v>5</v>
          </cell>
          <cell r="M2">
            <v>8908</v>
          </cell>
          <cell r="N2" t="str">
            <v>LO</v>
          </cell>
          <cell r="O2" t="str">
            <v>ESTELLE</v>
          </cell>
          <cell r="Q2">
            <v>35</v>
          </cell>
          <cell r="R2">
            <v>1</v>
          </cell>
          <cell r="S2">
            <v>6223.63</v>
          </cell>
          <cell r="T2">
            <v>162370</v>
          </cell>
          <cell r="U2">
            <v>158212</v>
          </cell>
          <cell r="V2">
            <v>4158</v>
          </cell>
        </row>
        <row r="3">
          <cell r="E3">
            <v>12000</v>
          </cell>
          <cell r="F3" t="str">
            <v>Office of General Manager</v>
          </cell>
          <cell r="G3">
            <v>50000084</v>
          </cell>
          <cell r="H3">
            <v>50012126</v>
          </cell>
          <cell r="I3" t="str">
            <v>ADMINISTRATIVE ASSISTANT-CORPORATE SVC</v>
          </cell>
          <cell r="J3">
            <v>10</v>
          </cell>
          <cell r="K3" t="str">
            <v>BND-004</v>
          </cell>
          <cell r="L3">
            <v>5</v>
          </cell>
          <cell r="M3">
            <v>9133</v>
          </cell>
          <cell r="N3" t="str">
            <v>GORRA</v>
          </cell>
          <cell r="O3" t="str">
            <v>ANNIE</v>
          </cell>
          <cell r="Q3">
            <v>35</v>
          </cell>
          <cell r="R3">
            <v>1</v>
          </cell>
          <cell r="S3">
            <v>1799.67</v>
          </cell>
          <cell r="T3">
            <v>46952</v>
          </cell>
          <cell r="U3">
            <v>45746</v>
          </cell>
          <cell r="V3">
            <v>1206</v>
          </cell>
        </row>
        <row r="4">
          <cell r="E4" t="str">
            <v>12000 Total</v>
          </cell>
          <cell r="F4" t="str">
            <v>Office of General Manager</v>
          </cell>
          <cell r="R4">
            <v>2</v>
          </cell>
          <cell r="S4">
            <v>8023.3</v>
          </cell>
          <cell r="T4">
            <v>209322</v>
          </cell>
          <cell r="U4">
            <v>203958</v>
          </cell>
          <cell r="V4">
            <v>5364</v>
          </cell>
        </row>
        <row r="5">
          <cell r="R5">
            <v>2</v>
          </cell>
          <cell r="S5">
            <v>8023.3</v>
          </cell>
          <cell r="T5">
            <v>209322</v>
          </cell>
          <cell r="U5">
            <v>203958</v>
          </cell>
          <cell r="V5">
            <v>5364</v>
          </cell>
        </row>
        <row r="6">
          <cell r="E6">
            <v>12340</v>
          </cell>
          <cell r="F6" t="str">
            <v>Office/Director Information Technology</v>
          </cell>
          <cell r="G6">
            <v>50000198</v>
          </cell>
          <cell r="H6">
            <v>50003029</v>
          </cell>
          <cell r="I6" t="str">
            <v>SYSTEMS ANALYST III</v>
          </cell>
          <cell r="J6">
            <v>10</v>
          </cell>
          <cell r="K6" t="str">
            <v>BND-009</v>
          </cell>
          <cell r="L6">
            <v>2</v>
          </cell>
          <cell r="M6">
            <v>13552</v>
          </cell>
          <cell r="N6" t="str">
            <v>ZSCHOCH</v>
          </cell>
          <cell r="O6" t="str">
            <v>MARK</v>
          </cell>
          <cell r="Q6">
            <v>35</v>
          </cell>
          <cell r="R6">
            <v>1</v>
          </cell>
          <cell r="S6">
            <v>2741.16</v>
          </cell>
          <cell r="T6">
            <v>71515</v>
          </cell>
          <cell r="U6">
            <v>65810</v>
          </cell>
          <cell r="V6">
            <v>5705</v>
          </cell>
        </row>
        <row r="7">
          <cell r="E7">
            <v>12340</v>
          </cell>
          <cell r="F7" t="str">
            <v>Office/Director Information Technology</v>
          </cell>
          <cell r="G7">
            <v>50000198</v>
          </cell>
          <cell r="H7">
            <v>50006207</v>
          </cell>
          <cell r="I7" t="str">
            <v>TELECOMMUNICATIONS PLANT COORDINATOR</v>
          </cell>
          <cell r="J7">
            <v>10</v>
          </cell>
          <cell r="K7" t="str">
            <v>GR-027</v>
          </cell>
          <cell r="L7">
            <v>5</v>
          </cell>
          <cell r="M7">
            <v>15344</v>
          </cell>
          <cell r="N7" t="str">
            <v>ROBERTS</v>
          </cell>
          <cell r="O7" t="str">
            <v>ANTHONY</v>
          </cell>
          <cell r="Q7">
            <v>35</v>
          </cell>
          <cell r="R7">
            <v>1</v>
          </cell>
          <cell r="S7">
            <v>2444.3461538461538</v>
          </cell>
          <cell r="T7">
            <v>63553</v>
          </cell>
          <cell r="U7">
            <v>54697</v>
          </cell>
          <cell r="V7">
            <v>8856</v>
          </cell>
          <cell r="X7" t="str">
            <v>Per Gwen's Comments - Position was reclassed under ECAF 251 Position also filled by Tony Roberts</v>
          </cell>
        </row>
        <row r="8">
          <cell r="E8">
            <v>12340</v>
          </cell>
          <cell r="F8" t="str">
            <v>Office/Director Information Technology</v>
          </cell>
          <cell r="G8">
            <v>50000197</v>
          </cell>
          <cell r="H8">
            <v>50007117</v>
          </cell>
          <cell r="I8" t="str">
            <v>DIRECTOR INFORMATION TECHNOLOGY</v>
          </cell>
          <cell r="J8">
            <v>10</v>
          </cell>
          <cell r="K8" t="str">
            <v>BND-014</v>
          </cell>
          <cell r="L8">
            <v>3</v>
          </cell>
          <cell r="M8">
            <v>0</v>
          </cell>
          <cell r="Q8">
            <v>35</v>
          </cell>
          <cell r="R8">
            <v>1</v>
          </cell>
          <cell r="S8">
            <v>4654.0384615384619</v>
          </cell>
          <cell r="T8">
            <v>121005</v>
          </cell>
          <cell r="U8">
            <v>131053</v>
          </cell>
          <cell r="V8">
            <v>-10048</v>
          </cell>
          <cell r="X8" t="str">
            <v>Per Gwen's Comments - Fund as vacant position for 2005</v>
          </cell>
        </row>
        <row r="9">
          <cell r="E9">
            <v>12340</v>
          </cell>
          <cell r="F9" t="str">
            <v>Office/Director Information Technology</v>
          </cell>
          <cell r="G9">
            <v>50000198</v>
          </cell>
          <cell r="H9">
            <v>50007118</v>
          </cell>
          <cell r="I9" t="str">
            <v>MANAGER TECHNOLOGY PLANNING</v>
          </cell>
          <cell r="J9">
            <v>10</v>
          </cell>
          <cell r="K9" t="str">
            <v>BND-011</v>
          </cell>
          <cell r="L9">
            <v>5</v>
          </cell>
          <cell r="M9">
            <v>727</v>
          </cell>
          <cell r="N9" t="str">
            <v>CROCKER</v>
          </cell>
          <cell r="O9" t="str">
            <v>MARTIN</v>
          </cell>
          <cell r="Q9">
            <v>35</v>
          </cell>
          <cell r="R9">
            <v>1</v>
          </cell>
          <cell r="S9">
            <v>3551.76</v>
          </cell>
          <cell r="T9">
            <v>92663</v>
          </cell>
          <cell r="U9">
            <v>90287</v>
          </cell>
          <cell r="V9">
            <v>2376</v>
          </cell>
        </row>
        <row r="10">
          <cell r="E10" t="str">
            <v>12340 Total</v>
          </cell>
          <cell r="F10" t="str">
            <v>Office/Director Information Technology</v>
          </cell>
          <cell r="R10">
            <v>4</v>
          </cell>
          <cell r="S10">
            <v>13391.304615384617</v>
          </cell>
          <cell r="T10">
            <v>348736</v>
          </cell>
          <cell r="U10">
            <v>341847</v>
          </cell>
          <cell r="V10">
            <v>6889</v>
          </cell>
        </row>
        <row r="11">
          <cell r="E11">
            <v>12341</v>
          </cell>
          <cell r="F11" t="str">
            <v>Application Development Services</v>
          </cell>
          <cell r="G11">
            <v>50000200</v>
          </cell>
          <cell r="H11">
            <v>50002528</v>
          </cell>
          <cell r="I11" t="str">
            <v>NETWORK SUPPORT SPECIALIST II</v>
          </cell>
          <cell r="J11">
            <v>10</v>
          </cell>
          <cell r="K11" t="str">
            <v>GR-025</v>
          </cell>
          <cell r="L11">
            <v>5</v>
          </cell>
          <cell r="M11">
            <v>4861</v>
          </cell>
          <cell r="N11" t="str">
            <v>HAMMOND</v>
          </cell>
          <cell r="O11" t="str">
            <v>MARIANNE</v>
          </cell>
          <cell r="Q11">
            <v>35</v>
          </cell>
          <cell r="R11">
            <v>1</v>
          </cell>
          <cell r="S11">
            <v>2237.89</v>
          </cell>
          <cell r="T11">
            <v>58385</v>
          </cell>
          <cell r="U11">
            <v>56960</v>
          </cell>
          <cell r="V11">
            <v>1425</v>
          </cell>
        </row>
        <row r="12">
          <cell r="E12">
            <v>12341</v>
          </cell>
          <cell r="F12" t="str">
            <v>Application Development Services</v>
          </cell>
          <cell r="G12">
            <v>50000200</v>
          </cell>
          <cell r="H12">
            <v>50003031</v>
          </cell>
          <cell r="I12" t="str">
            <v>MANAGER WEB DESIGN</v>
          </cell>
          <cell r="J12">
            <v>10</v>
          </cell>
          <cell r="K12" t="str">
            <v>BND-010</v>
          </cell>
          <cell r="L12">
            <v>5</v>
          </cell>
          <cell r="M12">
            <v>4753</v>
          </cell>
          <cell r="N12" t="str">
            <v>LIN</v>
          </cell>
          <cell r="O12" t="str">
            <v>CATHERINE</v>
          </cell>
          <cell r="Q12">
            <v>35</v>
          </cell>
          <cell r="R12">
            <v>1</v>
          </cell>
          <cell r="S12">
            <v>3289.28</v>
          </cell>
          <cell r="T12">
            <v>85815</v>
          </cell>
          <cell r="U12">
            <v>83611</v>
          </cell>
          <cell r="V12">
            <v>2204</v>
          </cell>
        </row>
        <row r="13">
          <cell r="E13">
            <v>12341</v>
          </cell>
          <cell r="F13" t="str">
            <v>Application Development Services</v>
          </cell>
          <cell r="G13">
            <v>50000200</v>
          </cell>
          <cell r="H13">
            <v>50004395</v>
          </cell>
          <cell r="I13" t="str">
            <v>COMPUTER PROGRAMMER/ANALYST</v>
          </cell>
          <cell r="J13">
            <v>10</v>
          </cell>
          <cell r="K13" t="str">
            <v>GR-026</v>
          </cell>
          <cell r="L13">
            <v>3</v>
          </cell>
          <cell r="M13">
            <v>7583</v>
          </cell>
          <cell r="N13" t="str">
            <v>LAU</v>
          </cell>
          <cell r="O13" t="str">
            <v>NICOLE</v>
          </cell>
          <cell r="Q13">
            <v>35</v>
          </cell>
          <cell r="R13">
            <v>1</v>
          </cell>
          <cell r="S13">
            <v>2187.3846153846152</v>
          </cell>
          <cell r="T13">
            <v>56872</v>
          </cell>
          <cell r="U13">
            <v>52449</v>
          </cell>
          <cell r="V13">
            <v>4423</v>
          </cell>
          <cell r="X13" t="str">
            <v xml:space="preserve">Per Gwen's Comments - Nicole now at PG-026/3 </v>
          </cell>
        </row>
        <row r="14">
          <cell r="E14">
            <v>12341</v>
          </cell>
          <cell r="F14" t="str">
            <v>Application Development Services</v>
          </cell>
          <cell r="G14">
            <v>50000200</v>
          </cell>
          <cell r="H14">
            <v>50005075</v>
          </cell>
          <cell r="I14" t="str">
            <v>SYSTEMS ANALYST II</v>
          </cell>
          <cell r="J14">
            <v>10</v>
          </cell>
          <cell r="K14" t="str">
            <v>BND-008</v>
          </cell>
          <cell r="L14">
            <v>5</v>
          </cell>
          <cell r="M14">
            <v>267</v>
          </cell>
          <cell r="N14" t="str">
            <v>ARSCOTT</v>
          </cell>
          <cell r="O14" t="str">
            <v>DEIRDRE</v>
          </cell>
          <cell r="Q14">
            <v>35</v>
          </cell>
          <cell r="R14">
            <v>1</v>
          </cell>
          <cell r="S14">
            <v>2767.76</v>
          </cell>
          <cell r="T14">
            <v>72209</v>
          </cell>
          <cell r="U14">
            <v>70369</v>
          </cell>
          <cell r="V14">
            <v>1840</v>
          </cell>
        </row>
        <row r="15">
          <cell r="E15">
            <v>12341</v>
          </cell>
          <cell r="F15" t="str">
            <v>Application Development Services</v>
          </cell>
          <cell r="G15">
            <v>50000200</v>
          </cell>
          <cell r="H15">
            <v>50005077</v>
          </cell>
          <cell r="I15" t="str">
            <v>SYSTEMS ANALYST II</v>
          </cell>
          <cell r="J15">
            <v>10</v>
          </cell>
          <cell r="K15" t="str">
            <v>BND-008</v>
          </cell>
          <cell r="L15">
            <v>5</v>
          </cell>
          <cell r="M15">
            <v>224</v>
          </cell>
          <cell r="N15" t="str">
            <v>GERSON</v>
          </cell>
          <cell r="O15" t="str">
            <v>REA</v>
          </cell>
          <cell r="Q15">
            <v>35</v>
          </cell>
          <cell r="R15">
            <v>1</v>
          </cell>
          <cell r="S15">
            <v>2767.76</v>
          </cell>
          <cell r="T15">
            <v>72209</v>
          </cell>
          <cell r="U15">
            <v>70369</v>
          </cell>
          <cell r="V15">
            <v>1840</v>
          </cell>
        </row>
        <row r="16">
          <cell r="E16">
            <v>12341</v>
          </cell>
          <cell r="F16" t="str">
            <v>Application Development Services</v>
          </cell>
          <cell r="G16">
            <v>50000200</v>
          </cell>
          <cell r="H16">
            <v>50005078</v>
          </cell>
          <cell r="I16" t="str">
            <v>COMPUTER PROGRAMMER III</v>
          </cell>
          <cell r="J16">
            <v>10</v>
          </cell>
          <cell r="K16" t="str">
            <v>GR-030</v>
          </cell>
          <cell r="L16">
            <v>5</v>
          </cell>
          <cell r="M16">
            <v>5061</v>
          </cell>
          <cell r="N16" t="str">
            <v>HO</v>
          </cell>
          <cell r="O16" t="str">
            <v>TIMOTHY</v>
          </cell>
          <cell r="Q16">
            <v>35</v>
          </cell>
          <cell r="R16">
            <v>1</v>
          </cell>
          <cell r="S16">
            <v>2763.59</v>
          </cell>
          <cell r="T16">
            <v>72100</v>
          </cell>
          <cell r="U16">
            <v>70346</v>
          </cell>
          <cell r="V16">
            <v>1754</v>
          </cell>
        </row>
        <row r="17">
          <cell r="E17">
            <v>12341</v>
          </cell>
          <cell r="F17" t="str">
            <v>Application Development Services</v>
          </cell>
          <cell r="G17">
            <v>50000200</v>
          </cell>
          <cell r="H17">
            <v>50005079</v>
          </cell>
          <cell r="I17" t="str">
            <v>WEB TECHNICIAN</v>
          </cell>
          <cell r="J17">
            <v>10</v>
          </cell>
          <cell r="K17" t="str">
            <v>GR-022</v>
          </cell>
          <cell r="L17">
            <v>5</v>
          </cell>
          <cell r="M17">
            <v>7056</v>
          </cell>
          <cell r="N17" t="str">
            <v>HILDEBRANDT</v>
          </cell>
          <cell r="O17" t="str">
            <v>LISA</v>
          </cell>
          <cell r="Q17">
            <v>35</v>
          </cell>
          <cell r="R17">
            <v>1</v>
          </cell>
          <cell r="S17">
            <v>1975.37</v>
          </cell>
          <cell r="T17">
            <v>51536</v>
          </cell>
          <cell r="U17">
            <v>50276</v>
          </cell>
          <cell r="V17">
            <v>1260</v>
          </cell>
        </row>
        <row r="18">
          <cell r="E18">
            <v>12341</v>
          </cell>
          <cell r="F18" t="str">
            <v>Application Development Services</v>
          </cell>
          <cell r="G18">
            <v>50000200</v>
          </cell>
          <cell r="H18">
            <v>50005080</v>
          </cell>
          <cell r="I18" t="str">
            <v>COMPUTER PROGRAMMER/ANALYST</v>
          </cell>
          <cell r="J18">
            <v>10</v>
          </cell>
          <cell r="K18" t="str">
            <v>GR-026</v>
          </cell>
          <cell r="L18">
            <v>2</v>
          </cell>
          <cell r="M18">
            <v>11756</v>
          </cell>
          <cell r="N18" t="str">
            <v>FAST</v>
          </cell>
          <cell r="O18" t="str">
            <v>DARRIN</v>
          </cell>
          <cell r="Q18">
            <v>35</v>
          </cell>
          <cell r="R18">
            <v>1</v>
          </cell>
          <cell r="S18">
            <v>2148.9699999999998</v>
          </cell>
          <cell r="T18">
            <v>56065</v>
          </cell>
          <cell r="U18">
            <v>54697</v>
          </cell>
          <cell r="V18">
            <v>1368</v>
          </cell>
        </row>
        <row r="19">
          <cell r="E19">
            <v>12341</v>
          </cell>
          <cell r="F19" t="str">
            <v>Application Development Services</v>
          </cell>
          <cell r="G19">
            <v>50000200</v>
          </cell>
          <cell r="H19">
            <v>50005081</v>
          </cell>
          <cell r="I19" t="str">
            <v>COMPUTER PROGRAMMER/ANALYST</v>
          </cell>
          <cell r="J19">
            <v>10</v>
          </cell>
          <cell r="K19" t="str">
            <v>GR-026</v>
          </cell>
          <cell r="L19">
            <v>4</v>
          </cell>
          <cell r="M19">
            <v>12135</v>
          </cell>
          <cell r="N19" t="str">
            <v>VANASSE</v>
          </cell>
          <cell r="O19" t="str">
            <v>MADELEEN</v>
          </cell>
          <cell r="Q19">
            <v>35</v>
          </cell>
          <cell r="R19">
            <v>1</v>
          </cell>
          <cell r="S19">
            <v>2291.75</v>
          </cell>
          <cell r="T19">
            <v>59790</v>
          </cell>
          <cell r="U19">
            <v>55828</v>
          </cell>
          <cell r="V19">
            <v>3962</v>
          </cell>
        </row>
        <row r="20">
          <cell r="E20">
            <v>12341</v>
          </cell>
          <cell r="F20" t="str">
            <v>Application Development Services</v>
          </cell>
          <cell r="G20">
            <v>50000200</v>
          </cell>
          <cell r="H20">
            <v>50005082</v>
          </cell>
          <cell r="I20" t="str">
            <v>COMPUTER PROGRAMMER/ANALYST</v>
          </cell>
          <cell r="J20">
            <v>10</v>
          </cell>
          <cell r="K20" t="str">
            <v>GR-026</v>
          </cell>
          <cell r="L20">
            <v>5</v>
          </cell>
          <cell r="M20">
            <v>1159</v>
          </cell>
          <cell r="N20" t="str">
            <v>SHULMAN</v>
          </cell>
          <cell r="O20" t="str">
            <v>MILTON</v>
          </cell>
          <cell r="Q20">
            <v>35</v>
          </cell>
          <cell r="R20">
            <v>1</v>
          </cell>
          <cell r="S20">
            <v>2333.75</v>
          </cell>
          <cell r="T20">
            <v>60886</v>
          </cell>
          <cell r="U20">
            <v>59407</v>
          </cell>
          <cell r="V20">
            <v>1479</v>
          </cell>
        </row>
        <row r="21">
          <cell r="E21">
            <v>12341</v>
          </cell>
          <cell r="F21" t="str">
            <v>Application Development Services</v>
          </cell>
          <cell r="G21">
            <v>50000200</v>
          </cell>
          <cell r="H21">
            <v>50005083</v>
          </cell>
          <cell r="I21" t="str">
            <v>COMPUTER PROGRAMMER/ANALYST</v>
          </cell>
          <cell r="J21">
            <v>10</v>
          </cell>
          <cell r="K21" t="str">
            <v>GR-026</v>
          </cell>
          <cell r="L21">
            <v>5</v>
          </cell>
          <cell r="M21">
            <v>595</v>
          </cell>
          <cell r="N21" t="str">
            <v>SUEN</v>
          </cell>
          <cell r="O21" t="str">
            <v>HELA</v>
          </cell>
          <cell r="Q21">
            <v>35</v>
          </cell>
          <cell r="R21">
            <v>1</v>
          </cell>
          <cell r="S21">
            <v>2333.75</v>
          </cell>
          <cell r="T21">
            <v>60886</v>
          </cell>
          <cell r="U21">
            <v>59407</v>
          </cell>
          <cell r="V21">
            <v>1479</v>
          </cell>
        </row>
        <row r="22">
          <cell r="E22">
            <v>12341</v>
          </cell>
          <cell r="F22" t="str">
            <v>Application Development Services</v>
          </cell>
          <cell r="G22">
            <v>50000200</v>
          </cell>
          <cell r="H22">
            <v>50005084</v>
          </cell>
          <cell r="I22" t="str">
            <v>APPLICATION SYSTEM SPECIALIST</v>
          </cell>
          <cell r="J22">
            <v>10</v>
          </cell>
          <cell r="K22" t="str">
            <v>GR-026</v>
          </cell>
          <cell r="L22">
            <v>5</v>
          </cell>
          <cell r="M22">
            <v>7527</v>
          </cell>
          <cell r="N22" t="str">
            <v>CHENG</v>
          </cell>
          <cell r="O22" t="str">
            <v>KENNY</v>
          </cell>
          <cell r="Q22">
            <v>35</v>
          </cell>
          <cell r="R22">
            <v>1</v>
          </cell>
          <cell r="S22">
            <v>2333.75</v>
          </cell>
          <cell r="T22">
            <v>60886</v>
          </cell>
          <cell r="U22">
            <v>59407</v>
          </cell>
          <cell r="V22">
            <v>1479</v>
          </cell>
        </row>
        <row r="23">
          <cell r="E23">
            <v>12341</v>
          </cell>
          <cell r="F23" t="str">
            <v>Application Development Services</v>
          </cell>
          <cell r="G23">
            <v>50000200</v>
          </cell>
          <cell r="H23">
            <v>50005085</v>
          </cell>
          <cell r="I23" t="str">
            <v>COMPUTER PROGRAMMER/ANALYST</v>
          </cell>
          <cell r="J23">
            <v>10</v>
          </cell>
          <cell r="K23" t="str">
            <v>GR-026</v>
          </cell>
          <cell r="L23">
            <v>5</v>
          </cell>
          <cell r="M23">
            <v>6472</v>
          </cell>
          <cell r="N23" t="str">
            <v>BALOGH</v>
          </cell>
          <cell r="O23" t="str">
            <v>ZSIGMOND</v>
          </cell>
          <cell r="Q23">
            <v>35</v>
          </cell>
          <cell r="R23">
            <v>1</v>
          </cell>
          <cell r="S23">
            <v>2333.75</v>
          </cell>
          <cell r="T23">
            <v>60886</v>
          </cell>
          <cell r="U23">
            <v>59407</v>
          </cell>
          <cell r="V23">
            <v>1479</v>
          </cell>
        </row>
        <row r="24">
          <cell r="E24">
            <v>12341</v>
          </cell>
          <cell r="F24" t="str">
            <v>Application Development Services</v>
          </cell>
          <cell r="G24">
            <v>50000200</v>
          </cell>
          <cell r="H24">
            <v>50005089</v>
          </cell>
          <cell r="I24" t="str">
            <v>COMPUTER PROGRAMMER/ANALYST</v>
          </cell>
          <cell r="J24">
            <v>10</v>
          </cell>
          <cell r="K24" t="str">
            <v>GR-026</v>
          </cell>
          <cell r="L24">
            <v>3</v>
          </cell>
          <cell r="M24">
            <v>0</v>
          </cell>
          <cell r="Q24">
            <v>0</v>
          </cell>
          <cell r="R24">
            <v>0</v>
          </cell>
          <cell r="S24">
            <v>0</v>
          </cell>
          <cell r="T24">
            <v>0</v>
          </cell>
          <cell r="U24">
            <v>0</v>
          </cell>
          <cell r="V24">
            <v>0</v>
          </cell>
          <cell r="X24" t="str">
            <v>Removed funding as position job share and incumbant will be working 80% in 2005</v>
          </cell>
        </row>
        <row r="25">
          <cell r="E25">
            <v>12341</v>
          </cell>
          <cell r="F25" t="str">
            <v>Application Development Services</v>
          </cell>
          <cell r="G25">
            <v>50000200</v>
          </cell>
          <cell r="H25">
            <v>50005089</v>
          </cell>
          <cell r="I25" t="str">
            <v>COMPUTER PROGRAMMER/ANALYST</v>
          </cell>
          <cell r="J25">
            <v>10</v>
          </cell>
          <cell r="K25" t="str">
            <v>GR-026</v>
          </cell>
          <cell r="L25">
            <v>5</v>
          </cell>
          <cell r="M25">
            <v>5392</v>
          </cell>
          <cell r="N25" t="str">
            <v>WALKER</v>
          </cell>
          <cell r="O25" t="str">
            <v>KAREN</v>
          </cell>
          <cell r="Q25">
            <v>35</v>
          </cell>
          <cell r="R25">
            <v>1</v>
          </cell>
          <cell r="S25">
            <v>2341</v>
          </cell>
          <cell r="T25">
            <v>60886</v>
          </cell>
          <cell r="U25">
            <v>29704</v>
          </cell>
          <cell r="V25">
            <v>31182</v>
          </cell>
          <cell r="X25" t="str">
            <v>Will be at 80% in 2005 - Funded position at 100%</v>
          </cell>
        </row>
        <row r="26">
          <cell r="E26">
            <v>12341</v>
          </cell>
          <cell r="F26" t="str">
            <v>Application Development Services</v>
          </cell>
          <cell r="G26">
            <v>50000200</v>
          </cell>
          <cell r="H26">
            <v>50005093</v>
          </cell>
          <cell r="I26" t="str">
            <v>COMPUTER PROGRAMMER III</v>
          </cell>
          <cell r="J26">
            <v>10</v>
          </cell>
          <cell r="K26" t="str">
            <v>GR-030</v>
          </cell>
          <cell r="L26">
            <v>5</v>
          </cell>
          <cell r="M26">
            <v>896</v>
          </cell>
          <cell r="N26" t="str">
            <v>CHIU</v>
          </cell>
          <cell r="O26" t="str">
            <v>AMY</v>
          </cell>
          <cell r="Q26">
            <v>35</v>
          </cell>
          <cell r="R26">
            <v>1</v>
          </cell>
          <cell r="S26">
            <v>2763.59</v>
          </cell>
          <cell r="T26">
            <v>72100</v>
          </cell>
          <cell r="U26">
            <v>70346</v>
          </cell>
          <cell r="V26">
            <v>1754</v>
          </cell>
        </row>
        <row r="27">
          <cell r="E27">
            <v>12341</v>
          </cell>
          <cell r="F27" t="str">
            <v>Application Development Services</v>
          </cell>
          <cell r="G27">
            <v>50000200</v>
          </cell>
          <cell r="H27">
            <v>50005498</v>
          </cell>
          <cell r="I27" t="str">
            <v>COMPUTER PROGRAMMER/ANALYST</v>
          </cell>
          <cell r="J27">
            <v>10</v>
          </cell>
          <cell r="K27" t="str">
            <v>GR-026</v>
          </cell>
          <cell r="L27">
            <v>4</v>
          </cell>
          <cell r="M27">
            <v>11727</v>
          </cell>
          <cell r="N27" t="str">
            <v>FEI</v>
          </cell>
          <cell r="O27" t="str">
            <v>WEN</v>
          </cell>
          <cell r="Q27">
            <v>35</v>
          </cell>
          <cell r="R27">
            <v>1</v>
          </cell>
          <cell r="S27">
            <v>2321.14</v>
          </cell>
          <cell r="T27">
            <v>60557</v>
          </cell>
          <cell r="U27">
            <v>56583</v>
          </cell>
          <cell r="V27">
            <v>3974</v>
          </cell>
        </row>
        <row r="28">
          <cell r="E28">
            <v>12341</v>
          </cell>
          <cell r="F28" t="str">
            <v>Application Development Services</v>
          </cell>
          <cell r="G28">
            <v>50000200</v>
          </cell>
          <cell r="H28">
            <v>50005900</v>
          </cell>
          <cell r="I28" t="str">
            <v>SYSTEMS ANALYST II</v>
          </cell>
          <cell r="J28">
            <v>10</v>
          </cell>
          <cell r="K28" t="str">
            <v>BND-008</v>
          </cell>
          <cell r="L28">
            <v>3</v>
          </cell>
          <cell r="M28">
            <v>0</v>
          </cell>
          <cell r="Q28">
            <v>7</v>
          </cell>
          <cell r="R28">
            <v>0.2</v>
          </cell>
          <cell r="S28">
            <v>554.23076923076928</v>
          </cell>
          <cell r="T28">
            <v>14410</v>
          </cell>
          <cell r="U28">
            <v>11892</v>
          </cell>
          <cell r="V28">
            <v>2518</v>
          </cell>
          <cell r="X28" t="str">
            <v>Added an 0.2 FTE to bring position to full time funded</v>
          </cell>
        </row>
        <row r="29">
          <cell r="E29">
            <v>12341</v>
          </cell>
          <cell r="F29" t="str">
            <v>Application Development Services</v>
          </cell>
          <cell r="G29">
            <v>50000200</v>
          </cell>
          <cell r="H29">
            <v>50005900</v>
          </cell>
          <cell r="I29" t="str">
            <v>SYSTEMS ANALYST II</v>
          </cell>
          <cell r="J29">
            <v>10</v>
          </cell>
          <cell r="K29" t="str">
            <v>BND-008</v>
          </cell>
          <cell r="L29">
            <v>5</v>
          </cell>
          <cell r="M29">
            <v>6619</v>
          </cell>
          <cell r="N29" t="str">
            <v>ZELTER</v>
          </cell>
          <cell r="O29" t="str">
            <v>CONNIE</v>
          </cell>
          <cell r="Q29">
            <v>28</v>
          </cell>
          <cell r="R29">
            <v>0.8</v>
          </cell>
          <cell r="S29">
            <v>2214.1999999999998</v>
          </cell>
          <cell r="T29">
            <v>57767</v>
          </cell>
          <cell r="U29">
            <v>55594</v>
          </cell>
          <cell r="V29">
            <v>2173</v>
          </cell>
        </row>
        <row r="30">
          <cell r="E30">
            <v>12341</v>
          </cell>
          <cell r="F30" t="str">
            <v>Application Development Services</v>
          </cell>
          <cell r="G30">
            <v>50000200</v>
          </cell>
          <cell r="H30">
            <v>50007083</v>
          </cell>
          <cell r="I30" t="str">
            <v>SYSTEMS ANALYST III</v>
          </cell>
          <cell r="J30">
            <v>10</v>
          </cell>
          <cell r="K30" t="str">
            <v>BND-009</v>
          </cell>
          <cell r="L30">
            <v>5</v>
          </cell>
          <cell r="M30">
            <v>9058</v>
          </cell>
          <cell r="N30" t="str">
            <v>HALL</v>
          </cell>
          <cell r="O30" t="str">
            <v>JOANNE</v>
          </cell>
          <cell r="Q30">
            <v>35</v>
          </cell>
          <cell r="R30">
            <v>1</v>
          </cell>
          <cell r="S30">
            <v>3045.66</v>
          </cell>
          <cell r="T30">
            <v>79459</v>
          </cell>
          <cell r="U30">
            <v>83611</v>
          </cell>
          <cell r="V30">
            <v>-4152</v>
          </cell>
        </row>
        <row r="31">
          <cell r="E31">
            <v>12341</v>
          </cell>
          <cell r="F31" t="str">
            <v>Application Development Services</v>
          </cell>
          <cell r="G31">
            <v>50000199</v>
          </cell>
          <cell r="H31">
            <v>50007084</v>
          </cell>
          <cell r="I31" t="str">
            <v>SYSTEMS ANALYST II</v>
          </cell>
          <cell r="J31">
            <v>10</v>
          </cell>
          <cell r="K31" t="str">
            <v>BND-008</v>
          </cell>
          <cell r="L31">
            <v>5</v>
          </cell>
          <cell r="M31">
            <v>5621</v>
          </cell>
          <cell r="N31" t="str">
            <v>MILES</v>
          </cell>
          <cell r="O31" t="str">
            <v>GARTH</v>
          </cell>
          <cell r="Q31">
            <v>35</v>
          </cell>
          <cell r="R31">
            <v>1</v>
          </cell>
          <cell r="S31">
            <v>2767.76</v>
          </cell>
          <cell r="T31">
            <v>72209</v>
          </cell>
          <cell r="U31">
            <v>70369</v>
          </cell>
          <cell r="V31">
            <v>1840</v>
          </cell>
        </row>
        <row r="32">
          <cell r="E32">
            <v>12341</v>
          </cell>
          <cell r="F32" t="str">
            <v>Application Development Services</v>
          </cell>
          <cell r="G32">
            <v>50000200</v>
          </cell>
          <cell r="H32">
            <v>50007120</v>
          </cell>
          <cell r="I32" t="str">
            <v>APPLICATIONS DEVELOPMENT MANAGER</v>
          </cell>
          <cell r="J32">
            <v>10</v>
          </cell>
          <cell r="K32" t="str">
            <v>BND-012</v>
          </cell>
          <cell r="L32">
            <v>5</v>
          </cell>
          <cell r="M32">
            <v>5276</v>
          </cell>
          <cell r="N32" t="str">
            <v>UNDERWOOD</v>
          </cell>
          <cell r="O32" t="str">
            <v>PETER</v>
          </cell>
          <cell r="Q32">
            <v>35</v>
          </cell>
          <cell r="R32">
            <v>1</v>
          </cell>
          <cell r="S32">
            <v>3835.25</v>
          </cell>
          <cell r="T32">
            <v>100059</v>
          </cell>
          <cell r="U32">
            <v>97492</v>
          </cell>
          <cell r="V32">
            <v>2567</v>
          </cell>
        </row>
        <row r="33">
          <cell r="E33">
            <v>12341</v>
          </cell>
          <cell r="F33" t="str">
            <v>Application Development Services</v>
          </cell>
          <cell r="G33">
            <v>50000200</v>
          </cell>
          <cell r="H33">
            <v>50007124</v>
          </cell>
          <cell r="I33" t="str">
            <v>MANAGER GIS</v>
          </cell>
          <cell r="J33">
            <v>10</v>
          </cell>
          <cell r="K33" t="str">
            <v>BND-010</v>
          </cell>
          <cell r="L33">
            <v>5</v>
          </cell>
          <cell r="M33">
            <v>5738</v>
          </cell>
          <cell r="N33" t="str">
            <v>MARK</v>
          </cell>
          <cell r="O33" t="str">
            <v>JONATHAN</v>
          </cell>
          <cell r="Q33">
            <v>35</v>
          </cell>
          <cell r="R33">
            <v>1</v>
          </cell>
          <cell r="S33">
            <v>3289.28</v>
          </cell>
          <cell r="T33">
            <v>85815</v>
          </cell>
          <cell r="U33">
            <v>83611</v>
          </cell>
          <cell r="V33">
            <v>2204</v>
          </cell>
        </row>
        <row r="34">
          <cell r="E34">
            <v>12341</v>
          </cell>
          <cell r="F34" t="str">
            <v>Application Development Services</v>
          </cell>
          <cell r="G34">
            <v>50000200</v>
          </cell>
          <cell r="H34">
            <v>50007125</v>
          </cell>
          <cell r="I34" t="str">
            <v>SYSTEMS ANALYST III</v>
          </cell>
          <cell r="J34">
            <v>10</v>
          </cell>
          <cell r="K34" t="str">
            <v>BND-009</v>
          </cell>
          <cell r="L34">
            <v>5</v>
          </cell>
          <cell r="M34">
            <v>4708</v>
          </cell>
          <cell r="N34" t="str">
            <v>HO</v>
          </cell>
          <cell r="O34" t="str">
            <v>SOPHRONIA</v>
          </cell>
          <cell r="Q34">
            <v>35</v>
          </cell>
          <cell r="R34">
            <v>1</v>
          </cell>
          <cell r="S34">
            <v>3045.66</v>
          </cell>
          <cell r="T34">
            <v>79459</v>
          </cell>
          <cell r="U34">
            <v>77428</v>
          </cell>
          <cell r="V34">
            <v>2031</v>
          </cell>
        </row>
        <row r="35">
          <cell r="E35">
            <v>12341</v>
          </cell>
          <cell r="F35" t="str">
            <v>Application Development Services</v>
          </cell>
          <cell r="G35">
            <v>50000200</v>
          </cell>
          <cell r="H35">
            <v>50007854</v>
          </cell>
          <cell r="I35" t="str">
            <v>MANAGER SYSTEMS &amp; RESEARCH</v>
          </cell>
          <cell r="J35">
            <v>10</v>
          </cell>
          <cell r="K35" t="str">
            <v>BND-010</v>
          </cell>
          <cell r="L35">
            <v>5</v>
          </cell>
          <cell r="M35">
            <v>9029</v>
          </cell>
          <cell r="N35" t="str">
            <v>MILLS</v>
          </cell>
          <cell r="O35" t="str">
            <v>NORMAN</v>
          </cell>
          <cell r="Q35">
            <v>35</v>
          </cell>
          <cell r="R35">
            <v>1</v>
          </cell>
          <cell r="S35">
            <v>3289.28</v>
          </cell>
          <cell r="T35">
            <v>85815</v>
          </cell>
          <cell r="U35">
            <v>83611</v>
          </cell>
          <cell r="V35">
            <v>2204</v>
          </cell>
        </row>
        <row r="36">
          <cell r="E36">
            <v>12341</v>
          </cell>
          <cell r="F36" t="str">
            <v>Application Development Services</v>
          </cell>
          <cell r="G36">
            <v>50000200</v>
          </cell>
          <cell r="H36">
            <v>50007855</v>
          </cell>
          <cell r="I36" t="str">
            <v>SYSTEMS ANALYST II</v>
          </cell>
          <cell r="J36">
            <v>10</v>
          </cell>
          <cell r="K36" t="str">
            <v>BND-008</v>
          </cell>
          <cell r="L36">
            <v>5</v>
          </cell>
          <cell r="M36">
            <v>3886</v>
          </cell>
          <cell r="N36" t="str">
            <v>OBERG</v>
          </cell>
          <cell r="O36" t="str">
            <v>GRANT</v>
          </cell>
          <cell r="Q36">
            <v>35</v>
          </cell>
          <cell r="R36">
            <v>1</v>
          </cell>
          <cell r="S36">
            <v>2767.76</v>
          </cell>
          <cell r="T36">
            <v>72209</v>
          </cell>
          <cell r="U36">
            <v>70369</v>
          </cell>
          <cell r="V36">
            <v>1840</v>
          </cell>
        </row>
        <row r="37">
          <cell r="E37">
            <v>12341</v>
          </cell>
          <cell r="F37" t="str">
            <v>Application Development Services</v>
          </cell>
          <cell r="G37">
            <v>50000200</v>
          </cell>
          <cell r="H37">
            <v>50012206</v>
          </cell>
          <cell r="I37" t="str">
            <v>COMPUTER PROGRAMMER/ANALYST</v>
          </cell>
          <cell r="J37">
            <v>10</v>
          </cell>
          <cell r="K37" t="str">
            <v>GR-026</v>
          </cell>
          <cell r="L37">
            <v>5</v>
          </cell>
          <cell r="M37">
            <v>9625</v>
          </cell>
          <cell r="N37" t="str">
            <v>LI</v>
          </cell>
          <cell r="O37" t="str">
            <v>MENG</v>
          </cell>
          <cell r="Q37">
            <v>35</v>
          </cell>
          <cell r="R37">
            <v>1</v>
          </cell>
          <cell r="S37">
            <v>2333.75</v>
          </cell>
          <cell r="T37">
            <v>60886</v>
          </cell>
          <cell r="U37">
            <v>59407</v>
          </cell>
          <cell r="V37">
            <v>1479</v>
          </cell>
        </row>
        <row r="38">
          <cell r="E38">
            <v>12341</v>
          </cell>
          <cell r="F38" t="str">
            <v>Application Development Services</v>
          </cell>
          <cell r="G38">
            <v>50000199</v>
          </cell>
          <cell r="H38">
            <v>50012210</v>
          </cell>
          <cell r="I38" t="str">
            <v>DATABASE ADMINISTRATOR</v>
          </cell>
          <cell r="J38">
            <v>10</v>
          </cell>
          <cell r="K38" t="str">
            <v>BND-008</v>
          </cell>
          <cell r="L38">
            <v>5</v>
          </cell>
          <cell r="M38">
            <v>5862</v>
          </cell>
          <cell r="N38" t="str">
            <v>DEWITH</v>
          </cell>
          <cell r="O38" t="str">
            <v>FRANK</v>
          </cell>
          <cell r="Q38">
            <v>35</v>
          </cell>
          <cell r="R38">
            <v>1</v>
          </cell>
          <cell r="S38">
            <v>2767.76</v>
          </cell>
          <cell r="T38">
            <v>72209</v>
          </cell>
          <cell r="U38">
            <v>70369</v>
          </cell>
          <cell r="V38">
            <v>1840</v>
          </cell>
        </row>
        <row r="39">
          <cell r="E39">
            <v>12341</v>
          </cell>
          <cell r="F39" t="str">
            <v>Application Development Services</v>
          </cell>
          <cell r="G39">
            <v>50000200</v>
          </cell>
          <cell r="H39">
            <v>50012809</v>
          </cell>
          <cell r="I39" t="str">
            <v>COMPUTER PROGRAMMER III</v>
          </cell>
          <cell r="J39">
            <v>10</v>
          </cell>
          <cell r="K39" t="str">
            <v>GR-030</v>
          </cell>
          <cell r="L39">
            <v>3</v>
          </cell>
          <cell r="M39">
            <v>1673</v>
          </cell>
          <cell r="N39" t="str">
            <v>DUDEK</v>
          </cell>
          <cell r="O39" t="str">
            <v>ANDY</v>
          </cell>
          <cell r="Q39">
            <v>35</v>
          </cell>
          <cell r="R39">
            <v>1</v>
          </cell>
          <cell r="S39">
            <v>2633.11</v>
          </cell>
          <cell r="T39">
            <v>68696</v>
          </cell>
          <cell r="U39">
            <v>64192</v>
          </cell>
          <cell r="V39">
            <v>4504</v>
          </cell>
        </row>
        <row r="40">
          <cell r="E40">
            <v>12341</v>
          </cell>
          <cell r="F40" t="str">
            <v>Application Development Services</v>
          </cell>
          <cell r="G40">
            <v>50000200</v>
          </cell>
          <cell r="H40">
            <v>50012812</v>
          </cell>
          <cell r="I40" t="str">
            <v>SYSTEMS ANALYST II</v>
          </cell>
          <cell r="J40">
            <v>10</v>
          </cell>
          <cell r="K40" t="str">
            <v>BND-008</v>
          </cell>
          <cell r="L40">
            <v>5</v>
          </cell>
          <cell r="M40">
            <v>8902</v>
          </cell>
          <cell r="N40" t="str">
            <v>BOGART</v>
          </cell>
          <cell r="O40" t="str">
            <v>BARRY</v>
          </cell>
          <cell r="Q40">
            <v>35</v>
          </cell>
          <cell r="R40">
            <v>1</v>
          </cell>
          <cell r="S40">
            <v>2767.76</v>
          </cell>
          <cell r="T40">
            <v>72209</v>
          </cell>
          <cell r="U40">
            <v>70369</v>
          </cell>
          <cell r="V40">
            <v>1840</v>
          </cell>
        </row>
        <row r="41">
          <cell r="E41">
            <v>12341</v>
          </cell>
          <cell r="F41" t="str">
            <v>Application Development Services</v>
          </cell>
          <cell r="G41">
            <v>50000200</v>
          </cell>
          <cell r="H41">
            <v>50014184</v>
          </cell>
          <cell r="I41" t="str">
            <v>SYSTEMS ANALYST III (UNF)</v>
          </cell>
          <cell r="J41">
            <v>10</v>
          </cell>
          <cell r="K41" t="str">
            <v>BND-008</v>
          </cell>
          <cell r="L41">
            <v>5</v>
          </cell>
          <cell r="M41">
            <v>8976</v>
          </cell>
          <cell r="N41" t="str">
            <v>CONDE</v>
          </cell>
          <cell r="O41" t="str">
            <v>LESLIE</v>
          </cell>
          <cell r="Q41">
            <v>35</v>
          </cell>
          <cell r="R41">
            <v>1</v>
          </cell>
          <cell r="S41">
            <v>0</v>
          </cell>
          <cell r="T41">
            <v>0</v>
          </cell>
          <cell r="U41">
            <v>0</v>
          </cell>
          <cell r="V41">
            <v>0</v>
          </cell>
          <cell r="X41" t="str">
            <v>Position should be unfunded.</v>
          </cell>
        </row>
        <row r="42">
          <cell r="E42">
            <v>12341</v>
          </cell>
          <cell r="F42" t="str">
            <v>Application Development Services</v>
          </cell>
          <cell r="G42">
            <v>50000200</v>
          </cell>
          <cell r="H42">
            <v>50026582</v>
          </cell>
          <cell r="I42" t="str">
            <v>COMPUTER PROGRAMMER ANALYST</v>
          </cell>
          <cell r="J42">
            <v>10</v>
          </cell>
          <cell r="K42" t="str">
            <v>GR-026</v>
          </cell>
          <cell r="L42">
            <v>3</v>
          </cell>
          <cell r="M42">
            <v>14614</v>
          </cell>
          <cell r="N42" t="str">
            <v>CAO</v>
          </cell>
          <cell r="O42" t="str">
            <v>YANJUN</v>
          </cell>
          <cell r="Q42">
            <v>35</v>
          </cell>
          <cell r="R42">
            <v>1</v>
          </cell>
          <cell r="S42">
            <v>2149.04</v>
          </cell>
          <cell r="T42">
            <v>56067</v>
          </cell>
          <cell r="U42">
            <v>50276.66</v>
          </cell>
          <cell r="V42">
            <v>5790.34</v>
          </cell>
        </row>
        <row r="43">
          <cell r="E43">
            <v>12341</v>
          </cell>
          <cell r="F43" t="str">
            <v>Application Development Services</v>
          </cell>
          <cell r="G43">
            <v>50000200</v>
          </cell>
          <cell r="H43">
            <v>50026583</v>
          </cell>
          <cell r="I43" t="str">
            <v>NETWORK SUPPORT SPECIALIST I</v>
          </cell>
          <cell r="J43">
            <v>10</v>
          </cell>
          <cell r="K43" t="str">
            <v>GR-023</v>
          </cell>
          <cell r="L43">
            <v>5</v>
          </cell>
          <cell r="M43">
            <v>8158</v>
          </cell>
          <cell r="N43" t="str">
            <v>TARNOWSKI</v>
          </cell>
          <cell r="O43" t="str">
            <v>JERE</v>
          </cell>
          <cell r="Q43">
            <v>35</v>
          </cell>
          <cell r="R43">
            <v>1</v>
          </cell>
          <cell r="S43">
            <v>2060.77</v>
          </cell>
          <cell r="T43">
            <v>53764</v>
          </cell>
          <cell r="U43">
            <v>52449</v>
          </cell>
          <cell r="V43">
            <v>1315</v>
          </cell>
        </row>
        <row r="44">
          <cell r="E44" t="str">
            <v>12341 Total</v>
          </cell>
          <cell r="F44" t="str">
            <v>Application Development Services</v>
          </cell>
          <cell r="R44">
            <v>31</v>
          </cell>
          <cell r="S44">
            <v>78711.755384615375</v>
          </cell>
          <cell r="T44">
            <v>2053101</v>
          </cell>
          <cell r="U44">
            <v>1960205.66</v>
          </cell>
          <cell r="V44">
            <v>92895.34</v>
          </cell>
        </row>
        <row r="45">
          <cell r="E45">
            <v>12343</v>
          </cell>
          <cell r="F45" t="str">
            <v>System Messaging &amp; Infrastructure</v>
          </cell>
          <cell r="G45">
            <v>50000199</v>
          </cell>
          <cell r="H45">
            <v>50003028</v>
          </cell>
          <cell r="I45" t="str">
            <v>MANAGER INFRASTRUCTURE &amp; MESSAGING SRVC</v>
          </cell>
          <cell r="J45">
            <v>10</v>
          </cell>
          <cell r="K45" t="str">
            <v>BND-012</v>
          </cell>
          <cell r="L45">
            <v>5</v>
          </cell>
          <cell r="M45">
            <v>10086</v>
          </cell>
          <cell r="N45" t="str">
            <v>HUNTER</v>
          </cell>
          <cell r="O45" t="str">
            <v>JACK</v>
          </cell>
          <cell r="Q45">
            <v>35</v>
          </cell>
          <cell r="R45">
            <v>1</v>
          </cell>
          <cell r="S45">
            <v>3835.25</v>
          </cell>
          <cell r="T45">
            <v>100059</v>
          </cell>
          <cell r="U45">
            <v>97492</v>
          </cell>
          <cell r="V45">
            <v>2567</v>
          </cell>
        </row>
        <row r="46">
          <cell r="E46">
            <v>12343</v>
          </cell>
          <cell r="F46" t="str">
            <v>System Messaging &amp; Infrastructure</v>
          </cell>
          <cell r="G46">
            <v>50000199</v>
          </cell>
          <cell r="H46">
            <v>50005076</v>
          </cell>
          <cell r="I46" t="str">
            <v>DATABASE ADMINISTRATOR</v>
          </cell>
          <cell r="J46">
            <v>10</v>
          </cell>
          <cell r="K46" t="str">
            <v>BND-008</v>
          </cell>
          <cell r="L46">
            <v>5</v>
          </cell>
          <cell r="M46">
            <v>10064</v>
          </cell>
          <cell r="N46" t="str">
            <v>POOLE</v>
          </cell>
          <cell r="O46" t="str">
            <v>JIM</v>
          </cell>
          <cell r="Q46">
            <v>35</v>
          </cell>
          <cell r="R46">
            <v>1</v>
          </cell>
          <cell r="S46">
            <v>2767.76</v>
          </cell>
          <cell r="T46">
            <v>72209</v>
          </cell>
          <cell r="U46">
            <v>70369</v>
          </cell>
          <cell r="V46">
            <v>1840</v>
          </cell>
        </row>
        <row r="47">
          <cell r="E47">
            <v>12343</v>
          </cell>
          <cell r="F47" t="str">
            <v>System Messaging &amp; Infrastructure</v>
          </cell>
          <cell r="G47">
            <v>50000199</v>
          </cell>
          <cell r="H47">
            <v>50005091</v>
          </cell>
          <cell r="I47" t="str">
            <v>SENIOR TECHNICAL SPECIALIST</v>
          </cell>
          <cell r="J47">
            <v>10</v>
          </cell>
          <cell r="K47" t="str">
            <v>GR-031</v>
          </cell>
          <cell r="L47">
            <v>5</v>
          </cell>
          <cell r="M47">
            <v>1330</v>
          </cell>
          <cell r="N47" t="str">
            <v>PHILLIPPS</v>
          </cell>
          <cell r="O47" t="str">
            <v>DAN</v>
          </cell>
          <cell r="Q47">
            <v>35</v>
          </cell>
          <cell r="R47">
            <v>1</v>
          </cell>
          <cell r="S47">
            <v>2881.18</v>
          </cell>
          <cell r="T47">
            <v>75168</v>
          </cell>
          <cell r="U47">
            <v>73341</v>
          </cell>
          <cell r="V47">
            <v>1827</v>
          </cell>
        </row>
        <row r="48">
          <cell r="E48">
            <v>12343</v>
          </cell>
          <cell r="F48" t="str">
            <v>System Messaging &amp; Infrastructure</v>
          </cell>
          <cell r="G48">
            <v>50000199</v>
          </cell>
          <cell r="H48">
            <v>50005092</v>
          </cell>
          <cell r="I48" t="str">
            <v>SENIOR TECHNICAL SPECIALIST</v>
          </cell>
          <cell r="J48">
            <v>10</v>
          </cell>
          <cell r="K48" t="str">
            <v>GR-030</v>
          </cell>
          <cell r="L48">
            <v>1</v>
          </cell>
          <cell r="M48">
            <v>15162</v>
          </cell>
          <cell r="N48" t="str">
            <v>SCHOEFFEL</v>
          </cell>
          <cell r="O48" t="str">
            <v>KIRK</v>
          </cell>
          <cell r="Q48">
            <v>35</v>
          </cell>
          <cell r="R48">
            <v>1</v>
          </cell>
          <cell r="S48">
            <v>2391.17</v>
          </cell>
          <cell r="T48">
            <v>62384</v>
          </cell>
          <cell r="U48">
            <v>64632</v>
          </cell>
          <cell r="V48">
            <v>-2248</v>
          </cell>
        </row>
        <row r="49">
          <cell r="E49">
            <v>12343</v>
          </cell>
          <cell r="F49" t="str">
            <v>System Messaging &amp; Infrastructure</v>
          </cell>
          <cell r="G49">
            <v>50000199</v>
          </cell>
          <cell r="H49">
            <v>50005094</v>
          </cell>
          <cell r="I49" t="str">
            <v>TECHNICAL SPECIALIST</v>
          </cell>
          <cell r="J49">
            <v>10</v>
          </cell>
          <cell r="K49" t="str">
            <v>GR-030</v>
          </cell>
          <cell r="L49">
            <v>5</v>
          </cell>
          <cell r="M49">
            <v>7176</v>
          </cell>
          <cell r="N49" t="str">
            <v>CLARK</v>
          </cell>
          <cell r="O49" t="str">
            <v>BRYAN</v>
          </cell>
          <cell r="Q49">
            <v>35</v>
          </cell>
          <cell r="R49">
            <v>1</v>
          </cell>
          <cell r="S49">
            <v>2763.59</v>
          </cell>
          <cell r="T49">
            <v>72100</v>
          </cell>
          <cell r="U49">
            <v>70346</v>
          </cell>
          <cell r="V49">
            <v>1754</v>
          </cell>
        </row>
        <row r="50">
          <cell r="E50">
            <v>12343</v>
          </cell>
          <cell r="F50" t="str">
            <v>System Messaging &amp; Infrastructure</v>
          </cell>
          <cell r="G50">
            <v>50000199</v>
          </cell>
          <cell r="H50">
            <v>50005095</v>
          </cell>
          <cell r="I50" t="str">
            <v>TECHNICAL SPECIALIST</v>
          </cell>
          <cell r="J50">
            <v>10</v>
          </cell>
          <cell r="K50" t="str">
            <v>GR-030</v>
          </cell>
          <cell r="L50">
            <v>5</v>
          </cell>
          <cell r="M50">
            <v>3283</v>
          </cell>
          <cell r="N50" t="str">
            <v>PANG</v>
          </cell>
          <cell r="O50" t="str">
            <v>NELSON</v>
          </cell>
          <cell r="Q50">
            <v>35</v>
          </cell>
          <cell r="R50">
            <v>1</v>
          </cell>
          <cell r="S50">
            <v>2763.59</v>
          </cell>
          <cell r="T50">
            <v>72100</v>
          </cell>
          <cell r="U50">
            <v>70346</v>
          </cell>
          <cell r="V50">
            <v>1754</v>
          </cell>
        </row>
        <row r="51">
          <cell r="E51">
            <v>12343</v>
          </cell>
          <cell r="F51" t="str">
            <v>System Messaging &amp; Infrastructure</v>
          </cell>
          <cell r="G51">
            <v>50000199</v>
          </cell>
          <cell r="H51">
            <v>50005096</v>
          </cell>
          <cell r="I51" t="str">
            <v>TECHNICAL SPECIALIST</v>
          </cell>
          <cell r="J51">
            <v>10</v>
          </cell>
          <cell r="K51" t="str">
            <v>GR-030</v>
          </cell>
          <cell r="L51">
            <v>2</v>
          </cell>
          <cell r="M51">
            <v>7223</v>
          </cell>
          <cell r="N51" t="str">
            <v>DO</v>
          </cell>
          <cell r="O51" t="str">
            <v>TUAN</v>
          </cell>
          <cell r="Q51">
            <v>35</v>
          </cell>
          <cell r="R51">
            <v>1</v>
          </cell>
          <cell r="S51">
            <v>2537.17</v>
          </cell>
          <cell r="T51">
            <v>66193</v>
          </cell>
          <cell r="U51">
            <v>64632</v>
          </cell>
          <cell r="V51">
            <v>1561</v>
          </cell>
        </row>
        <row r="52">
          <cell r="E52">
            <v>12343</v>
          </cell>
          <cell r="F52" t="str">
            <v>System Messaging &amp; Infrastructure</v>
          </cell>
          <cell r="G52">
            <v>50000199</v>
          </cell>
          <cell r="H52">
            <v>50005100</v>
          </cell>
          <cell r="I52" t="str">
            <v>TELECOMMUNICATIONS TECHNICIAN</v>
          </cell>
          <cell r="J52">
            <v>10</v>
          </cell>
          <cell r="K52" t="str">
            <v>GR-028</v>
          </cell>
          <cell r="L52">
            <v>5</v>
          </cell>
          <cell r="M52">
            <v>0</v>
          </cell>
          <cell r="Q52">
            <v>35</v>
          </cell>
          <cell r="R52">
            <v>1</v>
          </cell>
          <cell r="S52">
            <v>2547.5769230769229</v>
          </cell>
          <cell r="T52">
            <v>66237</v>
          </cell>
          <cell r="U52">
            <v>52451</v>
          </cell>
          <cell r="V52">
            <v>13786</v>
          </cell>
          <cell r="X52" t="str">
            <v>POSITION SUBJECT TO RECLASSIFICATION AND TRANSFER FROM C/C 12360 FUNDED AT PG28/5</v>
          </cell>
        </row>
        <row r="53">
          <cell r="E53">
            <v>12343</v>
          </cell>
          <cell r="F53" t="str">
            <v>System Messaging &amp; Infrastructure</v>
          </cell>
          <cell r="G53">
            <v>50000199</v>
          </cell>
          <cell r="H53">
            <v>50005101</v>
          </cell>
          <cell r="I53" t="str">
            <v>TECHNICAL SPECIALIST</v>
          </cell>
          <cell r="J53">
            <v>10</v>
          </cell>
          <cell r="K53" t="str">
            <v>GR-030</v>
          </cell>
          <cell r="L53">
            <v>5</v>
          </cell>
          <cell r="M53">
            <v>1390</v>
          </cell>
          <cell r="N53" t="str">
            <v>SHIU</v>
          </cell>
          <cell r="O53" t="str">
            <v>EDDIE</v>
          </cell>
          <cell r="Q53">
            <v>35</v>
          </cell>
          <cell r="R53">
            <v>1</v>
          </cell>
          <cell r="S53">
            <v>2763.59</v>
          </cell>
          <cell r="T53">
            <v>72100</v>
          </cell>
          <cell r="U53">
            <v>70346</v>
          </cell>
          <cell r="V53">
            <v>1754</v>
          </cell>
        </row>
        <row r="54">
          <cell r="E54">
            <v>12343</v>
          </cell>
          <cell r="F54" t="str">
            <v>System Messaging &amp; Infrastructure</v>
          </cell>
          <cell r="G54">
            <v>50000199</v>
          </cell>
          <cell r="H54">
            <v>50005102</v>
          </cell>
          <cell r="I54" t="str">
            <v>TECHNICAL SPECIALIST</v>
          </cell>
          <cell r="J54">
            <v>10</v>
          </cell>
          <cell r="K54" t="str">
            <v>GR-030</v>
          </cell>
          <cell r="L54">
            <v>5</v>
          </cell>
          <cell r="M54">
            <v>4686</v>
          </cell>
          <cell r="N54" t="str">
            <v>BARBOUR</v>
          </cell>
          <cell r="O54" t="str">
            <v>DAVID</v>
          </cell>
          <cell r="Q54">
            <v>35</v>
          </cell>
          <cell r="R54">
            <v>1</v>
          </cell>
          <cell r="S54">
            <v>2763.59</v>
          </cell>
          <cell r="T54">
            <v>72100</v>
          </cell>
          <cell r="U54">
            <v>70346</v>
          </cell>
          <cell r="V54">
            <v>1754</v>
          </cell>
        </row>
        <row r="55">
          <cell r="E55">
            <v>12343</v>
          </cell>
          <cell r="F55" t="str">
            <v>System Messaging &amp; Infrastructure</v>
          </cell>
          <cell r="G55">
            <v>50000199</v>
          </cell>
          <cell r="H55">
            <v>50005113</v>
          </cell>
          <cell r="I55" t="str">
            <v>TECHNICAL SPECIALIST</v>
          </cell>
          <cell r="J55">
            <v>10</v>
          </cell>
          <cell r="K55" t="str">
            <v>GR-030</v>
          </cell>
          <cell r="L55">
            <v>5</v>
          </cell>
          <cell r="M55">
            <v>5108</v>
          </cell>
          <cell r="N55" t="str">
            <v>HAWICK</v>
          </cell>
          <cell r="O55" t="str">
            <v>BRUCE</v>
          </cell>
          <cell r="Q55">
            <v>35</v>
          </cell>
          <cell r="R55">
            <v>1</v>
          </cell>
          <cell r="S55">
            <v>2763.59</v>
          </cell>
          <cell r="T55">
            <v>72100</v>
          </cell>
          <cell r="U55">
            <v>70346</v>
          </cell>
          <cell r="V55">
            <v>1754</v>
          </cell>
        </row>
        <row r="56">
          <cell r="E56">
            <v>12343</v>
          </cell>
          <cell r="F56" t="str">
            <v>System Messaging &amp; Infrastructure</v>
          </cell>
          <cell r="G56">
            <v>50000199</v>
          </cell>
          <cell r="H56">
            <v>50005114</v>
          </cell>
          <cell r="I56" t="str">
            <v>SUPERVISOR IT GROUP</v>
          </cell>
          <cell r="J56">
            <v>10</v>
          </cell>
          <cell r="K56" t="str">
            <v>GR-027</v>
          </cell>
          <cell r="L56">
            <v>2</v>
          </cell>
          <cell r="M56">
            <v>11640</v>
          </cell>
          <cell r="N56" t="str">
            <v>AUJLA</v>
          </cell>
          <cell r="O56" t="str">
            <v>KAM</v>
          </cell>
          <cell r="Q56">
            <v>35</v>
          </cell>
          <cell r="R56">
            <v>1</v>
          </cell>
          <cell r="S56">
            <v>2226.1999999999998</v>
          </cell>
          <cell r="T56">
            <v>58080</v>
          </cell>
          <cell r="U56">
            <v>56962</v>
          </cell>
          <cell r="V56">
            <v>1118</v>
          </cell>
        </row>
        <row r="57">
          <cell r="E57">
            <v>12343</v>
          </cell>
          <cell r="F57" t="str">
            <v>System Messaging &amp; Infrastructure</v>
          </cell>
          <cell r="G57">
            <v>50000199</v>
          </cell>
          <cell r="H57">
            <v>50005115</v>
          </cell>
          <cell r="I57" t="str">
            <v>NETWORK SUPPORT SPECIALIST I</v>
          </cell>
          <cell r="J57">
            <v>10</v>
          </cell>
          <cell r="K57" t="str">
            <v>GR-023</v>
          </cell>
          <cell r="L57">
            <v>5</v>
          </cell>
          <cell r="M57">
            <v>1469</v>
          </cell>
          <cell r="N57" t="str">
            <v>SMITH</v>
          </cell>
          <cell r="O57" t="str">
            <v>SHEILA</v>
          </cell>
          <cell r="Q57">
            <v>35</v>
          </cell>
          <cell r="R57">
            <v>1</v>
          </cell>
          <cell r="S57">
            <v>2067.8461538461538</v>
          </cell>
          <cell r="T57">
            <v>53764</v>
          </cell>
          <cell r="U57">
            <v>44469.19</v>
          </cell>
          <cell r="V57">
            <v>9294.81</v>
          </cell>
          <cell r="X57" t="str">
            <v>SHIELA SMITH IS HOLDER OF THIS POSITION</v>
          </cell>
        </row>
        <row r="58">
          <cell r="E58">
            <v>12343</v>
          </cell>
          <cell r="F58" t="str">
            <v>System Messaging &amp; Infrastructure</v>
          </cell>
          <cell r="G58">
            <v>50000199</v>
          </cell>
          <cell r="H58">
            <v>50005116</v>
          </cell>
          <cell r="I58" t="str">
            <v>NETWORK SUPPORT SPECIALIST II</v>
          </cell>
          <cell r="J58">
            <v>10</v>
          </cell>
          <cell r="K58" t="str">
            <v>GR-025</v>
          </cell>
          <cell r="L58">
            <v>5</v>
          </cell>
          <cell r="M58">
            <v>229</v>
          </cell>
          <cell r="N58" t="str">
            <v>MORGAN</v>
          </cell>
          <cell r="O58" t="str">
            <v>JAMES</v>
          </cell>
          <cell r="Q58">
            <v>35</v>
          </cell>
          <cell r="R58">
            <v>1</v>
          </cell>
          <cell r="S58">
            <v>2237.89</v>
          </cell>
          <cell r="T58">
            <v>58385</v>
          </cell>
          <cell r="U58">
            <v>56960</v>
          </cell>
          <cell r="V58">
            <v>1425</v>
          </cell>
        </row>
        <row r="59">
          <cell r="E59">
            <v>12343</v>
          </cell>
          <cell r="F59" t="str">
            <v>System Messaging &amp; Infrastructure</v>
          </cell>
          <cell r="G59">
            <v>50000199</v>
          </cell>
          <cell r="H59">
            <v>50005117</v>
          </cell>
          <cell r="I59" t="str">
            <v>NETWORK SUPPORT SPECIALIST I</v>
          </cell>
          <cell r="J59">
            <v>10</v>
          </cell>
          <cell r="K59" t="str">
            <v>GR-023</v>
          </cell>
          <cell r="L59">
            <v>4</v>
          </cell>
          <cell r="M59">
            <v>10141</v>
          </cell>
          <cell r="N59" t="str">
            <v>LE</v>
          </cell>
          <cell r="O59" t="str">
            <v>HAU QUANG</v>
          </cell>
          <cell r="Q59">
            <v>35</v>
          </cell>
          <cell r="R59">
            <v>1</v>
          </cell>
          <cell r="S59">
            <v>2026.62</v>
          </cell>
          <cell r="T59">
            <v>52873</v>
          </cell>
          <cell r="U59">
            <v>49439</v>
          </cell>
          <cell r="V59">
            <v>3434</v>
          </cell>
        </row>
        <row r="60">
          <cell r="E60">
            <v>12343</v>
          </cell>
          <cell r="F60" t="str">
            <v>System Messaging &amp; Infrastructure</v>
          </cell>
          <cell r="G60">
            <v>50000199</v>
          </cell>
          <cell r="H60">
            <v>50005118</v>
          </cell>
          <cell r="I60" t="str">
            <v>NETWORK SUPPORT SPECIALIST I</v>
          </cell>
          <cell r="J60">
            <v>10</v>
          </cell>
          <cell r="K60" t="str">
            <v>GR-023</v>
          </cell>
          <cell r="L60">
            <v>2</v>
          </cell>
          <cell r="M60">
            <v>13656</v>
          </cell>
          <cell r="N60" t="str">
            <v>THIBODEAU</v>
          </cell>
          <cell r="O60" t="str">
            <v>DENIS</v>
          </cell>
          <cell r="Q60">
            <v>35</v>
          </cell>
          <cell r="R60">
            <v>1</v>
          </cell>
          <cell r="S60">
            <v>1896.33</v>
          </cell>
          <cell r="T60">
            <v>49473</v>
          </cell>
          <cell r="U60">
            <v>48267.79</v>
          </cell>
          <cell r="V60">
            <v>1206.21</v>
          </cell>
          <cell r="X60" t="str">
            <v>Position was vacant until the 6/7/04</v>
          </cell>
        </row>
        <row r="61">
          <cell r="E61">
            <v>12343</v>
          </cell>
          <cell r="F61" t="str">
            <v>System Messaging &amp; Infrastructure</v>
          </cell>
          <cell r="G61">
            <v>50000199</v>
          </cell>
          <cell r="H61">
            <v>50005119</v>
          </cell>
          <cell r="I61" t="str">
            <v>NETWORK SUPPORT SPECIALIST I</v>
          </cell>
          <cell r="J61">
            <v>10</v>
          </cell>
          <cell r="K61" t="str">
            <v>GR-023</v>
          </cell>
          <cell r="L61">
            <v>5</v>
          </cell>
          <cell r="M61">
            <v>7350</v>
          </cell>
          <cell r="N61" t="str">
            <v>CHAN</v>
          </cell>
          <cell r="O61" t="str">
            <v>CHI HUNG</v>
          </cell>
          <cell r="Q61">
            <v>35</v>
          </cell>
          <cell r="R61">
            <v>1</v>
          </cell>
          <cell r="S61">
            <v>2060.77</v>
          </cell>
          <cell r="T61">
            <v>53764</v>
          </cell>
          <cell r="U61">
            <v>52449</v>
          </cell>
          <cell r="V61">
            <v>1315</v>
          </cell>
        </row>
        <row r="62">
          <cell r="E62">
            <v>12343</v>
          </cell>
          <cell r="F62" t="str">
            <v>System Messaging &amp; Infrastructure</v>
          </cell>
          <cell r="G62">
            <v>50000199</v>
          </cell>
          <cell r="H62">
            <v>50006062</v>
          </cell>
          <cell r="I62" t="str">
            <v>TECHNICAL SPECIALIST</v>
          </cell>
          <cell r="J62">
            <v>10</v>
          </cell>
          <cell r="K62" t="str">
            <v>GR-030</v>
          </cell>
          <cell r="L62">
            <v>4</v>
          </cell>
          <cell r="M62">
            <v>12753</v>
          </cell>
          <cell r="N62" t="str">
            <v>VERAPPAN</v>
          </cell>
          <cell r="O62" t="str">
            <v>DEENA</v>
          </cell>
          <cell r="Q62">
            <v>35</v>
          </cell>
          <cell r="R62">
            <v>1</v>
          </cell>
          <cell r="S62">
            <v>2761.67</v>
          </cell>
          <cell r="T62">
            <v>72050</v>
          </cell>
          <cell r="U62">
            <v>67158</v>
          </cell>
          <cell r="V62">
            <v>4892</v>
          </cell>
        </row>
        <row r="63">
          <cell r="E63">
            <v>12343</v>
          </cell>
          <cell r="F63" t="str">
            <v>System Messaging &amp; Infrastructure</v>
          </cell>
          <cell r="G63">
            <v>50000199</v>
          </cell>
          <cell r="H63">
            <v>50006063</v>
          </cell>
          <cell r="I63" t="str">
            <v>APPLICATION SYSTEM SPECIALIST</v>
          </cell>
          <cell r="J63">
            <v>10</v>
          </cell>
          <cell r="K63" t="str">
            <v>GR-026</v>
          </cell>
          <cell r="L63">
            <v>5</v>
          </cell>
          <cell r="M63">
            <v>7121</v>
          </cell>
          <cell r="N63" t="str">
            <v>DEAN</v>
          </cell>
          <cell r="O63" t="str">
            <v>ALAN</v>
          </cell>
          <cell r="Q63">
            <v>35</v>
          </cell>
          <cell r="R63">
            <v>1</v>
          </cell>
          <cell r="S63">
            <v>2333.75</v>
          </cell>
          <cell r="T63">
            <v>60886</v>
          </cell>
          <cell r="U63">
            <v>59407</v>
          </cell>
          <cell r="V63">
            <v>1479</v>
          </cell>
        </row>
        <row r="64">
          <cell r="E64">
            <v>12343</v>
          </cell>
          <cell r="F64" t="str">
            <v>System Messaging &amp; Infrastructure</v>
          </cell>
          <cell r="G64">
            <v>50000199</v>
          </cell>
          <cell r="H64">
            <v>50007119</v>
          </cell>
          <cell r="I64" t="str">
            <v>MANAGER SYSTEMS</v>
          </cell>
          <cell r="J64">
            <v>10</v>
          </cell>
          <cell r="K64" t="str">
            <v>BND-010</v>
          </cell>
          <cell r="L64">
            <v>5</v>
          </cell>
          <cell r="M64">
            <v>302</v>
          </cell>
          <cell r="N64" t="str">
            <v>BOWERS</v>
          </cell>
          <cell r="O64" t="str">
            <v>KEVIN</v>
          </cell>
          <cell r="Q64">
            <v>35</v>
          </cell>
          <cell r="R64">
            <v>1</v>
          </cell>
          <cell r="S64">
            <v>3289.28</v>
          </cell>
          <cell r="T64">
            <v>85815</v>
          </cell>
          <cell r="U64">
            <v>83611</v>
          </cell>
          <cell r="V64">
            <v>2204</v>
          </cell>
        </row>
        <row r="65">
          <cell r="E65" t="str">
            <v>12343 Total</v>
          </cell>
          <cell r="F65" t="str">
            <v>System Messaging &amp; Infrastructure</v>
          </cell>
          <cell r="R65">
            <v>20</v>
          </cell>
          <cell r="S65">
            <v>51678.413076923076</v>
          </cell>
          <cell r="T65">
            <v>1347840</v>
          </cell>
          <cell r="U65">
            <v>1293369.98</v>
          </cell>
          <cell r="V65">
            <v>54471.02</v>
          </cell>
        </row>
        <row r="66">
          <cell r="E66">
            <v>12344</v>
          </cell>
          <cell r="F66" t="str">
            <v>Systems Operations &amp; Production</v>
          </cell>
          <cell r="G66">
            <v>50005069</v>
          </cell>
          <cell r="H66">
            <v>50005105</v>
          </cell>
          <cell r="I66" t="str">
            <v>COMPUTER SYSTEMS OPERATOR</v>
          </cell>
          <cell r="J66">
            <v>10</v>
          </cell>
          <cell r="K66" t="str">
            <v>GR-022</v>
          </cell>
          <cell r="L66">
            <v>5</v>
          </cell>
          <cell r="M66">
            <v>700</v>
          </cell>
          <cell r="N66" t="str">
            <v>PREBTANI</v>
          </cell>
          <cell r="O66" t="str">
            <v>NAUSHAD</v>
          </cell>
          <cell r="Q66">
            <v>35</v>
          </cell>
          <cell r="R66">
            <v>1</v>
          </cell>
          <cell r="S66">
            <v>1975.37</v>
          </cell>
          <cell r="T66">
            <v>51536</v>
          </cell>
          <cell r="U66">
            <v>50276</v>
          </cell>
          <cell r="V66">
            <v>1260</v>
          </cell>
        </row>
        <row r="67">
          <cell r="E67">
            <v>12344</v>
          </cell>
          <cell r="F67" t="str">
            <v>Systems Operations &amp; Production</v>
          </cell>
          <cell r="G67">
            <v>50005069</v>
          </cell>
          <cell r="H67">
            <v>50005106</v>
          </cell>
          <cell r="I67" t="str">
            <v>COMPUTER SYSTEMS OPERATOR</v>
          </cell>
          <cell r="J67">
            <v>10</v>
          </cell>
          <cell r="K67" t="str">
            <v>GR-022</v>
          </cell>
          <cell r="L67">
            <v>5</v>
          </cell>
          <cell r="M67">
            <v>3298</v>
          </cell>
          <cell r="N67" t="str">
            <v>HOWARD</v>
          </cell>
          <cell r="O67" t="str">
            <v>BRIAN</v>
          </cell>
          <cell r="Q67">
            <v>35</v>
          </cell>
          <cell r="R67">
            <v>1</v>
          </cell>
          <cell r="S67">
            <v>1975.37</v>
          </cell>
          <cell r="T67">
            <v>51536</v>
          </cell>
          <cell r="U67">
            <v>50276</v>
          </cell>
          <cell r="V67">
            <v>1260</v>
          </cell>
        </row>
        <row r="68">
          <cell r="E68">
            <v>12344</v>
          </cell>
          <cell r="F68" t="str">
            <v>Systems Operations &amp; Production</v>
          </cell>
          <cell r="G68">
            <v>50005069</v>
          </cell>
          <cell r="H68">
            <v>50005108</v>
          </cell>
          <cell r="I68" t="str">
            <v>COMPUTER SYSTEMS OPERATOR</v>
          </cell>
          <cell r="J68">
            <v>10</v>
          </cell>
          <cell r="K68" t="str">
            <v>GR-022</v>
          </cell>
          <cell r="L68">
            <v>5</v>
          </cell>
          <cell r="M68">
            <v>2693</v>
          </cell>
          <cell r="N68" t="str">
            <v>COOMBER</v>
          </cell>
          <cell r="O68" t="str">
            <v>GREGORY</v>
          </cell>
          <cell r="Q68">
            <v>11.55</v>
          </cell>
          <cell r="R68">
            <v>0.33</v>
          </cell>
          <cell r="S68">
            <v>654.11538461538464</v>
          </cell>
          <cell r="T68">
            <v>17007</v>
          </cell>
          <cell r="U68">
            <v>33685.360000000001</v>
          </cell>
          <cell r="V68">
            <v>-16678.36</v>
          </cell>
          <cell r="X68" t="str">
            <v>POSITION SHARED WITH ALISION - 2/3 AND GREG 1/3</v>
          </cell>
        </row>
        <row r="69">
          <cell r="E69">
            <v>12344</v>
          </cell>
          <cell r="F69" t="str">
            <v>Systems Operations &amp; Production</v>
          </cell>
          <cell r="G69">
            <v>50005069</v>
          </cell>
          <cell r="H69">
            <v>50005108</v>
          </cell>
          <cell r="I69" t="str">
            <v>COMPUTER SYSTEMS OPERATOR</v>
          </cell>
          <cell r="J69">
            <v>10</v>
          </cell>
          <cell r="K69" t="str">
            <v>GR-022</v>
          </cell>
          <cell r="L69">
            <v>5</v>
          </cell>
          <cell r="M69">
            <v>3717</v>
          </cell>
          <cell r="N69" t="str">
            <v>DOWNIE</v>
          </cell>
          <cell r="O69" t="str">
            <v>ALISON</v>
          </cell>
          <cell r="Q69">
            <v>23.45</v>
          </cell>
          <cell r="R69">
            <v>0.67</v>
          </cell>
          <cell r="S69">
            <v>1323.49</v>
          </cell>
          <cell r="T69">
            <v>34529</v>
          </cell>
          <cell r="U69">
            <v>33685</v>
          </cell>
          <cell r="V69">
            <v>844</v>
          </cell>
          <cell r="X69" t="str">
            <v>POSITION SHARED WITH ALISION - 2/3 AND GREG 1/3</v>
          </cell>
        </row>
        <row r="70">
          <cell r="E70">
            <v>12344</v>
          </cell>
          <cell r="F70" t="str">
            <v>Systems Operations &amp; Production</v>
          </cell>
          <cell r="G70">
            <v>50005069</v>
          </cell>
          <cell r="H70">
            <v>50005111</v>
          </cell>
          <cell r="I70" t="str">
            <v>DATA SERVICES CONTROL CLERK</v>
          </cell>
          <cell r="J70">
            <v>10</v>
          </cell>
          <cell r="K70" t="str">
            <v>GR-019</v>
          </cell>
          <cell r="L70">
            <v>5</v>
          </cell>
          <cell r="M70">
            <v>4310</v>
          </cell>
          <cell r="N70" t="str">
            <v>RAGUERO</v>
          </cell>
          <cell r="O70" t="str">
            <v>LUCILYN</v>
          </cell>
          <cell r="Q70">
            <v>35</v>
          </cell>
          <cell r="R70">
            <v>1</v>
          </cell>
          <cell r="S70">
            <v>1747.19</v>
          </cell>
          <cell r="T70">
            <v>45583</v>
          </cell>
          <cell r="U70">
            <v>44469</v>
          </cell>
          <cell r="V70">
            <v>1114</v>
          </cell>
        </row>
        <row r="71">
          <cell r="E71">
            <v>12344</v>
          </cell>
          <cell r="F71" t="str">
            <v>Systems Operations &amp; Production</v>
          </cell>
          <cell r="G71">
            <v>50005069</v>
          </cell>
          <cell r="H71">
            <v>50005112</v>
          </cell>
          <cell r="I71" t="str">
            <v>DATA SERVICES CONTROL CLERK</v>
          </cell>
          <cell r="J71">
            <v>10</v>
          </cell>
          <cell r="K71" t="str">
            <v>GR-019</v>
          </cell>
          <cell r="L71">
            <v>5</v>
          </cell>
          <cell r="M71">
            <v>2614</v>
          </cell>
          <cell r="N71" t="str">
            <v>CRONIN</v>
          </cell>
          <cell r="O71" t="str">
            <v>YUMEI</v>
          </cell>
          <cell r="Q71">
            <v>35</v>
          </cell>
          <cell r="R71">
            <v>1</v>
          </cell>
          <cell r="S71">
            <v>1747.19</v>
          </cell>
          <cell r="T71">
            <v>45583</v>
          </cell>
          <cell r="U71">
            <v>44469</v>
          </cell>
          <cell r="V71">
            <v>1114</v>
          </cell>
        </row>
        <row r="72">
          <cell r="E72">
            <v>12344</v>
          </cell>
          <cell r="F72" t="str">
            <v>Systems Operations &amp; Production</v>
          </cell>
          <cell r="G72">
            <v>50005069</v>
          </cell>
          <cell r="H72">
            <v>50005865</v>
          </cell>
          <cell r="I72" t="str">
            <v>DATA SERVICES CLERK</v>
          </cell>
          <cell r="J72">
            <v>10</v>
          </cell>
          <cell r="K72" t="str">
            <v>GR-015</v>
          </cell>
          <cell r="L72">
            <v>5</v>
          </cell>
          <cell r="M72">
            <v>5005</v>
          </cell>
          <cell r="N72" t="str">
            <v>CHUNG</v>
          </cell>
          <cell r="O72" t="str">
            <v>FUNG</v>
          </cell>
          <cell r="Q72">
            <v>35</v>
          </cell>
          <cell r="R72">
            <v>1</v>
          </cell>
          <cell r="S72">
            <v>1484.67</v>
          </cell>
          <cell r="T72">
            <v>38734</v>
          </cell>
          <cell r="U72">
            <v>37785</v>
          </cell>
          <cell r="V72">
            <v>949</v>
          </cell>
        </row>
        <row r="73">
          <cell r="E73">
            <v>12344</v>
          </cell>
          <cell r="F73" t="str">
            <v>Systems Operations &amp; Production</v>
          </cell>
          <cell r="G73">
            <v>50005069</v>
          </cell>
          <cell r="H73">
            <v>50005869</v>
          </cell>
          <cell r="I73" t="str">
            <v>DATA SERVICES SUPERVISOR</v>
          </cell>
          <cell r="J73">
            <v>10</v>
          </cell>
          <cell r="K73" t="str">
            <v>GR-021</v>
          </cell>
          <cell r="L73">
            <v>5</v>
          </cell>
          <cell r="M73">
            <v>4698</v>
          </cell>
          <cell r="N73" t="str">
            <v>NESBITT</v>
          </cell>
          <cell r="O73" t="str">
            <v>VALERIE</v>
          </cell>
          <cell r="Q73">
            <v>35</v>
          </cell>
          <cell r="R73">
            <v>1</v>
          </cell>
          <cell r="S73">
            <v>1896.3</v>
          </cell>
          <cell r="T73">
            <v>49473</v>
          </cell>
          <cell r="U73">
            <v>48267</v>
          </cell>
          <cell r="V73">
            <v>1206</v>
          </cell>
        </row>
        <row r="74">
          <cell r="E74">
            <v>12344</v>
          </cell>
          <cell r="F74" t="str">
            <v>Systems Operations &amp; Production</v>
          </cell>
          <cell r="G74">
            <v>50005069</v>
          </cell>
          <cell r="H74">
            <v>50007122</v>
          </cell>
          <cell r="I74" t="str">
            <v>MANAGER SYSTEM OPERATIONS &amp; PRODUCTION</v>
          </cell>
          <cell r="J74">
            <v>10</v>
          </cell>
          <cell r="K74" t="str">
            <v>BND-010</v>
          </cell>
          <cell r="L74">
            <v>3</v>
          </cell>
          <cell r="M74">
            <v>0</v>
          </cell>
          <cell r="Q74">
            <v>35</v>
          </cell>
          <cell r="R74">
            <v>1</v>
          </cell>
          <cell r="S74">
            <v>2960.33</v>
          </cell>
          <cell r="T74">
            <v>77233</v>
          </cell>
          <cell r="U74">
            <v>82473.45</v>
          </cell>
          <cell r="V74">
            <v>-5240.45</v>
          </cell>
          <cell r="X74" t="str">
            <v>POSITION VACATED BY PETER MASON, WILL BE FILLED IN 2005</v>
          </cell>
        </row>
        <row r="75">
          <cell r="E75" t="str">
            <v>12344 Total</v>
          </cell>
          <cell r="F75" t="str">
            <v>Systems Operations &amp; Production</v>
          </cell>
          <cell r="R75">
            <v>8</v>
          </cell>
          <cell r="S75">
            <v>15764.025384615385</v>
          </cell>
          <cell r="T75">
            <v>411214</v>
          </cell>
          <cell r="U75">
            <v>425385.81</v>
          </cell>
          <cell r="V75">
            <v>-14171.810000000001</v>
          </cell>
        </row>
        <row r="76">
          <cell r="E76">
            <v>12345</v>
          </cell>
          <cell r="F76" t="str">
            <v>Business &amp; Customer Services</v>
          </cell>
          <cell r="G76">
            <v>50000202</v>
          </cell>
          <cell r="H76">
            <v>50005073</v>
          </cell>
          <cell r="I76" t="str">
            <v>CLERK III</v>
          </cell>
          <cell r="J76">
            <v>10</v>
          </cell>
          <cell r="K76" t="str">
            <v>GR-017</v>
          </cell>
          <cell r="L76">
            <v>5</v>
          </cell>
          <cell r="M76">
            <v>83</v>
          </cell>
          <cell r="N76" t="str">
            <v>WONG</v>
          </cell>
          <cell r="O76" t="str">
            <v>BETTY</v>
          </cell>
          <cell r="Q76">
            <v>35</v>
          </cell>
          <cell r="R76">
            <v>1</v>
          </cell>
          <cell r="S76">
            <v>1610.7</v>
          </cell>
          <cell r="T76">
            <v>42022</v>
          </cell>
          <cell r="U76">
            <v>40999</v>
          </cell>
          <cell r="V76">
            <v>1023</v>
          </cell>
        </row>
        <row r="77">
          <cell r="E77">
            <v>12345</v>
          </cell>
          <cell r="F77" t="str">
            <v>Business &amp; Customer Services</v>
          </cell>
          <cell r="G77">
            <v>50000202</v>
          </cell>
          <cell r="H77">
            <v>50005103</v>
          </cell>
          <cell r="I77" t="str">
            <v>COMPUTER SYSTEMS OPERATOR</v>
          </cell>
          <cell r="J77">
            <v>10</v>
          </cell>
          <cell r="K77" t="str">
            <v>GR-022</v>
          </cell>
          <cell r="L77">
            <v>3</v>
          </cell>
          <cell r="M77">
            <v>0</v>
          </cell>
          <cell r="Q77">
            <v>35</v>
          </cell>
          <cell r="R77">
            <v>1</v>
          </cell>
          <cell r="S77">
            <v>1820.75</v>
          </cell>
          <cell r="T77">
            <v>47502</v>
          </cell>
          <cell r="U77">
            <v>50276.66</v>
          </cell>
          <cell r="V77">
            <v>-2774.66</v>
          </cell>
          <cell r="X77" t="str">
            <v>POSITION UNDER RECLASSIFICATION FROM C/C 12344</v>
          </cell>
        </row>
        <row r="78">
          <cell r="E78">
            <v>12345</v>
          </cell>
          <cell r="F78" t="str">
            <v>Business &amp; Customer Services</v>
          </cell>
          <cell r="G78">
            <v>50000202</v>
          </cell>
          <cell r="H78">
            <v>50005107</v>
          </cell>
          <cell r="I78" t="str">
            <v>COMPUTER SYSTEMS OPERATOR</v>
          </cell>
          <cell r="J78">
            <v>10</v>
          </cell>
          <cell r="K78" t="str">
            <v>GR-022</v>
          </cell>
          <cell r="L78">
            <v>3</v>
          </cell>
          <cell r="M78">
            <v>0</v>
          </cell>
          <cell r="Q78">
            <v>35</v>
          </cell>
          <cell r="R78">
            <v>1</v>
          </cell>
          <cell r="S78">
            <v>1820.75</v>
          </cell>
          <cell r="T78">
            <v>47502</v>
          </cell>
          <cell r="U78">
            <v>46351</v>
          </cell>
          <cell r="V78">
            <v>1151</v>
          </cell>
          <cell r="X78" t="str">
            <v>POSITION UNDER RECLASSIFICATION FROM C/C 12344</v>
          </cell>
        </row>
        <row r="79">
          <cell r="E79">
            <v>12345</v>
          </cell>
          <cell r="F79" t="str">
            <v>Business &amp; Customer Services</v>
          </cell>
          <cell r="G79">
            <v>50000202</v>
          </cell>
          <cell r="H79">
            <v>50005109</v>
          </cell>
          <cell r="I79" t="str">
            <v>SYSTEMS/NETWORK ADMINISTRATOR</v>
          </cell>
          <cell r="J79">
            <v>10</v>
          </cell>
          <cell r="K79" t="str">
            <v>GR-022</v>
          </cell>
          <cell r="L79">
            <v>5</v>
          </cell>
          <cell r="M79">
            <v>1288</v>
          </cell>
          <cell r="N79" t="str">
            <v>DOKE</v>
          </cell>
          <cell r="O79" t="str">
            <v>PAMELA</v>
          </cell>
          <cell r="Q79">
            <v>35</v>
          </cell>
          <cell r="R79">
            <v>1</v>
          </cell>
          <cell r="S79">
            <v>1975.37</v>
          </cell>
          <cell r="T79">
            <v>51536</v>
          </cell>
          <cell r="U79">
            <v>50276</v>
          </cell>
          <cell r="V79">
            <v>1260</v>
          </cell>
          <cell r="X79" t="str">
            <v>UNDER CLASSIFICATION REVIEW</v>
          </cell>
        </row>
        <row r="80">
          <cell r="E80">
            <v>12345</v>
          </cell>
          <cell r="F80" t="str">
            <v>Business &amp; Customer Services</v>
          </cell>
          <cell r="G80">
            <v>50000202</v>
          </cell>
          <cell r="H80">
            <v>50005110</v>
          </cell>
          <cell r="I80" t="str">
            <v>SYSTEMS/NETWORK ADMINISTRATOR</v>
          </cell>
          <cell r="J80">
            <v>10</v>
          </cell>
          <cell r="K80" t="str">
            <v>GR-022</v>
          </cell>
          <cell r="L80">
            <v>5</v>
          </cell>
          <cell r="M80">
            <v>5240</v>
          </cell>
          <cell r="N80" t="str">
            <v>STICKNEY</v>
          </cell>
          <cell r="O80" t="str">
            <v>C</v>
          </cell>
          <cell r="Q80">
            <v>35</v>
          </cell>
          <cell r="R80">
            <v>1</v>
          </cell>
          <cell r="S80">
            <v>1975.37</v>
          </cell>
          <cell r="T80">
            <v>51536</v>
          </cell>
          <cell r="U80">
            <v>30166</v>
          </cell>
          <cell r="V80">
            <v>21370</v>
          </cell>
        </row>
        <row r="81">
          <cell r="E81">
            <v>12345</v>
          </cell>
          <cell r="F81" t="str">
            <v>Business &amp; Customer Services</v>
          </cell>
          <cell r="G81">
            <v>50000202</v>
          </cell>
          <cell r="H81">
            <v>50005120</v>
          </cell>
          <cell r="I81" t="str">
            <v>HELP CENTRE SUPPORT SPECIALIST</v>
          </cell>
          <cell r="J81">
            <v>10</v>
          </cell>
          <cell r="K81" t="str">
            <v>GR-022</v>
          </cell>
          <cell r="L81">
            <v>3</v>
          </cell>
          <cell r="M81">
            <v>11784</v>
          </cell>
          <cell r="N81" t="str">
            <v>YANG</v>
          </cell>
          <cell r="O81" t="str">
            <v>HANSEL</v>
          </cell>
          <cell r="Q81">
            <v>35</v>
          </cell>
          <cell r="R81">
            <v>1</v>
          </cell>
          <cell r="S81">
            <v>1896.3</v>
          </cell>
          <cell r="T81">
            <v>49473</v>
          </cell>
          <cell r="U81">
            <v>46350</v>
          </cell>
          <cell r="V81">
            <v>3123</v>
          </cell>
        </row>
        <row r="82">
          <cell r="E82">
            <v>12345</v>
          </cell>
          <cell r="F82" t="str">
            <v>Business &amp; Customer Services</v>
          </cell>
          <cell r="G82">
            <v>50000202</v>
          </cell>
          <cell r="H82">
            <v>50005122</v>
          </cell>
          <cell r="I82" t="str">
            <v>HELP CENTRE SUPPORT SPECIALIST</v>
          </cell>
          <cell r="J82">
            <v>10</v>
          </cell>
          <cell r="K82" t="str">
            <v>GR-022</v>
          </cell>
          <cell r="L82">
            <v>3</v>
          </cell>
          <cell r="M82">
            <v>12200</v>
          </cell>
          <cell r="N82" t="str">
            <v>POON</v>
          </cell>
          <cell r="O82" t="str">
            <v>TIMOTHY</v>
          </cell>
          <cell r="Q82">
            <v>35</v>
          </cell>
          <cell r="R82">
            <v>1</v>
          </cell>
          <cell r="S82">
            <v>1895.03</v>
          </cell>
          <cell r="T82">
            <v>49440</v>
          </cell>
          <cell r="U82">
            <v>46193</v>
          </cell>
          <cell r="V82">
            <v>3247</v>
          </cell>
        </row>
        <row r="83">
          <cell r="E83">
            <v>12345</v>
          </cell>
          <cell r="F83" t="str">
            <v>Business &amp; Customer Services</v>
          </cell>
          <cell r="G83">
            <v>50000202</v>
          </cell>
          <cell r="H83">
            <v>50005123</v>
          </cell>
          <cell r="I83" t="str">
            <v>HELP CENTRE SUPPORT SPECIALIST</v>
          </cell>
          <cell r="J83">
            <v>10</v>
          </cell>
          <cell r="K83" t="str">
            <v>GR-022</v>
          </cell>
          <cell r="L83">
            <v>5</v>
          </cell>
          <cell r="M83">
            <v>5998</v>
          </cell>
          <cell r="N83" t="str">
            <v>KWOK</v>
          </cell>
          <cell r="O83" t="str">
            <v>HELEN</v>
          </cell>
          <cell r="Q83">
            <v>35</v>
          </cell>
          <cell r="R83">
            <v>1</v>
          </cell>
          <cell r="S83">
            <v>1975.37</v>
          </cell>
          <cell r="T83">
            <v>51536</v>
          </cell>
          <cell r="U83">
            <v>50276</v>
          </cell>
          <cell r="V83">
            <v>1260</v>
          </cell>
        </row>
        <row r="84">
          <cell r="E84">
            <v>12345</v>
          </cell>
          <cell r="F84" t="str">
            <v>Business &amp; Customer Services</v>
          </cell>
          <cell r="G84">
            <v>50000202</v>
          </cell>
          <cell r="H84">
            <v>50005124</v>
          </cell>
          <cell r="I84" t="str">
            <v>HELP CENTRE SUPPORT SPECIALIST</v>
          </cell>
          <cell r="J84">
            <v>10</v>
          </cell>
          <cell r="K84" t="str">
            <v>GR-022</v>
          </cell>
          <cell r="L84">
            <v>5</v>
          </cell>
          <cell r="M84">
            <v>3580</v>
          </cell>
          <cell r="N84" t="str">
            <v>MCCALLUM</v>
          </cell>
          <cell r="O84" t="str">
            <v>ROSEMARY</v>
          </cell>
          <cell r="Q84">
            <v>35</v>
          </cell>
          <cell r="R84">
            <v>1</v>
          </cell>
          <cell r="S84">
            <v>1975.37</v>
          </cell>
          <cell r="T84">
            <v>51536</v>
          </cell>
          <cell r="U84">
            <v>50276</v>
          </cell>
          <cell r="V84">
            <v>1260</v>
          </cell>
        </row>
        <row r="85">
          <cell r="E85">
            <v>12345</v>
          </cell>
          <cell r="F85" t="str">
            <v>Business &amp; Customer Services</v>
          </cell>
          <cell r="G85">
            <v>50000202</v>
          </cell>
          <cell r="H85">
            <v>50005125</v>
          </cell>
          <cell r="I85" t="str">
            <v>HELP CENTRE SUPPORT SPECIALIST</v>
          </cell>
          <cell r="J85">
            <v>10</v>
          </cell>
          <cell r="K85" t="str">
            <v>GR-022</v>
          </cell>
          <cell r="L85">
            <v>3</v>
          </cell>
          <cell r="M85">
            <v>11568</v>
          </cell>
          <cell r="N85" t="str">
            <v>PATKO</v>
          </cell>
          <cell r="O85" t="str">
            <v>JANET</v>
          </cell>
          <cell r="Q85">
            <v>35</v>
          </cell>
          <cell r="R85">
            <v>1</v>
          </cell>
          <cell r="S85">
            <v>1896.3</v>
          </cell>
          <cell r="T85">
            <v>49473</v>
          </cell>
          <cell r="U85">
            <v>46350</v>
          </cell>
          <cell r="V85">
            <v>3123</v>
          </cell>
          <cell r="X85" t="str">
            <v>Janet planned to move into position in July 2005 from pos# 50005127</v>
          </cell>
        </row>
        <row r="86">
          <cell r="E86">
            <v>12345</v>
          </cell>
          <cell r="F86" t="str">
            <v>Business &amp; Customer Services</v>
          </cell>
          <cell r="G86">
            <v>50000202</v>
          </cell>
          <cell r="H86">
            <v>50005126</v>
          </cell>
          <cell r="I86" t="str">
            <v>HELP CENTRE SUPPORT SPECIALIST</v>
          </cell>
          <cell r="J86">
            <v>10</v>
          </cell>
          <cell r="K86" t="str">
            <v>GR-022</v>
          </cell>
          <cell r="L86">
            <v>5</v>
          </cell>
          <cell r="M86">
            <v>3555</v>
          </cell>
          <cell r="N86" t="str">
            <v>MCCAFFREY</v>
          </cell>
          <cell r="O86" t="str">
            <v>MICKEY</v>
          </cell>
          <cell r="Q86">
            <v>35</v>
          </cell>
          <cell r="R86">
            <v>1</v>
          </cell>
          <cell r="S86">
            <v>1975.37</v>
          </cell>
          <cell r="T86">
            <v>51536</v>
          </cell>
          <cell r="U86">
            <v>50276</v>
          </cell>
          <cell r="V86">
            <v>1260</v>
          </cell>
        </row>
        <row r="87">
          <cell r="E87">
            <v>12345</v>
          </cell>
          <cell r="F87" t="str">
            <v>Business &amp; Customer Services</v>
          </cell>
          <cell r="G87">
            <v>50000202</v>
          </cell>
          <cell r="H87">
            <v>50005127</v>
          </cell>
          <cell r="I87" t="str">
            <v>HELP CENTRE SUPPORT SPECIALIST</v>
          </cell>
          <cell r="J87">
            <v>10</v>
          </cell>
          <cell r="K87" t="str">
            <v>GR-022</v>
          </cell>
          <cell r="L87">
            <v>5</v>
          </cell>
          <cell r="M87">
            <v>715</v>
          </cell>
          <cell r="N87" t="str">
            <v>MITCHELL</v>
          </cell>
          <cell r="O87" t="str">
            <v>RONALD</v>
          </cell>
          <cell r="Q87">
            <v>35</v>
          </cell>
          <cell r="R87">
            <v>1</v>
          </cell>
          <cell r="S87">
            <v>1982.1538461538462</v>
          </cell>
          <cell r="T87">
            <v>51536</v>
          </cell>
          <cell r="U87">
            <v>46350</v>
          </cell>
          <cell r="V87">
            <v>5186</v>
          </cell>
          <cell r="X87" t="str">
            <v>Ronald to move into pos July 05 from pos# 50005862</v>
          </cell>
        </row>
        <row r="88">
          <cell r="E88">
            <v>12345</v>
          </cell>
          <cell r="F88" t="str">
            <v>Business &amp; Customer Services</v>
          </cell>
          <cell r="G88">
            <v>50000202</v>
          </cell>
          <cell r="H88">
            <v>50005862</v>
          </cell>
          <cell r="I88" t="str">
            <v>CLERK VI</v>
          </cell>
          <cell r="J88">
            <v>10</v>
          </cell>
          <cell r="K88" t="str">
            <v>GR-024</v>
          </cell>
          <cell r="L88">
            <v>5</v>
          </cell>
          <cell r="M88">
            <v>4243</v>
          </cell>
          <cell r="N88" t="str">
            <v>HAWICK</v>
          </cell>
          <cell r="O88" t="str">
            <v>VALERIE</v>
          </cell>
          <cell r="Q88">
            <v>35</v>
          </cell>
          <cell r="R88">
            <v>1</v>
          </cell>
          <cell r="S88">
            <v>2156.3461538461538</v>
          </cell>
          <cell r="T88">
            <v>56065</v>
          </cell>
          <cell r="U88">
            <v>50277</v>
          </cell>
          <cell r="V88">
            <v>5788</v>
          </cell>
          <cell r="X88" t="str">
            <v>Valerie planned to pos# in July 05 Currently vacant funded at full step</v>
          </cell>
        </row>
        <row r="89">
          <cell r="E89">
            <v>12345</v>
          </cell>
          <cell r="F89" t="str">
            <v>Business &amp; Customer Services</v>
          </cell>
          <cell r="G89">
            <v>50000202</v>
          </cell>
          <cell r="H89">
            <v>50005863</v>
          </cell>
          <cell r="I89" t="str">
            <v>HELP CENTRE SUPPORT SPECIALIST</v>
          </cell>
          <cell r="J89">
            <v>10</v>
          </cell>
          <cell r="K89" t="str">
            <v>GR-022</v>
          </cell>
          <cell r="L89">
            <v>3</v>
          </cell>
          <cell r="M89">
            <v>11785</v>
          </cell>
          <cell r="N89" t="str">
            <v>GRANT</v>
          </cell>
          <cell r="O89" t="str">
            <v>DAN</v>
          </cell>
          <cell r="Q89">
            <v>35</v>
          </cell>
          <cell r="R89">
            <v>1</v>
          </cell>
          <cell r="S89">
            <v>1896.3</v>
          </cell>
          <cell r="T89">
            <v>49473</v>
          </cell>
          <cell r="U89">
            <v>46350</v>
          </cell>
          <cell r="V89">
            <v>3123</v>
          </cell>
        </row>
        <row r="90">
          <cell r="E90">
            <v>12345</v>
          </cell>
          <cell r="F90" t="str">
            <v>Business &amp; Customer Services</v>
          </cell>
          <cell r="G90">
            <v>50000202</v>
          </cell>
          <cell r="H90">
            <v>50005864</v>
          </cell>
          <cell r="I90" t="str">
            <v>DATA SERVICES CLERK</v>
          </cell>
          <cell r="J90">
            <v>10</v>
          </cell>
          <cell r="K90" t="str">
            <v>GR-015</v>
          </cell>
          <cell r="L90">
            <v>5</v>
          </cell>
          <cell r="M90">
            <v>5810</v>
          </cell>
          <cell r="N90" t="str">
            <v>SKIBA</v>
          </cell>
          <cell r="O90" t="str">
            <v>MERE</v>
          </cell>
          <cell r="Q90">
            <v>35</v>
          </cell>
          <cell r="R90">
            <v>1</v>
          </cell>
          <cell r="S90">
            <v>1484.67</v>
          </cell>
          <cell r="T90">
            <v>38734</v>
          </cell>
          <cell r="U90">
            <v>37785</v>
          </cell>
          <cell r="V90">
            <v>949</v>
          </cell>
        </row>
        <row r="91">
          <cell r="E91">
            <v>12345</v>
          </cell>
          <cell r="F91" t="str">
            <v>Business &amp; Customer Services</v>
          </cell>
          <cell r="G91">
            <v>50000202</v>
          </cell>
          <cell r="H91">
            <v>50005866</v>
          </cell>
          <cell r="I91" t="str">
            <v>DATA SERVICES CLERK</v>
          </cell>
          <cell r="J91">
            <v>10</v>
          </cell>
          <cell r="K91" t="str">
            <v>GR-015</v>
          </cell>
          <cell r="L91">
            <v>5</v>
          </cell>
          <cell r="M91">
            <v>4468</v>
          </cell>
          <cell r="N91" t="str">
            <v>SHANKAR</v>
          </cell>
          <cell r="O91" t="str">
            <v>SUSAN</v>
          </cell>
          <cell r="Q91">
            <v>35</v>
          </cell>
          <cell r="R91">
            <v>1</v>
          </cell>
          <cell r="S91">
            <v>1484.67</v>
          </cell>
          <cell r="T91">
            <v>38734</v>
          </cell>
          <cell r="U91">
            <v>37785</v>
          </cell>
          <cell r="V91">
            <v>949</v>
          </cell>
        </row>
        <row r="92">
          <cell r="E92">
            <v>12345</v>
          </cell>
          <cell r="F92" t="str">
            <v>Business &amp; Customer Services</v>
          </cell>
          <cell r="G92">
            <v>50000202</v>
          </cell>
          <cell r="H92">
            <v>50007121</v>
          </cell>
          <cell r="I92" t="str">
            <v>ASSISTANT BUSINESS MANAGER</v>
          </cell>
          <cell r="J92">
            <v>10</v>
          </cell>
          <cell r="K92" t="str">
            <v>BND-008</v>
          </cell>
          <cell r="L92">
            <v>3</v>
          </cell>
          <cell r="M92">
            <v>2559</v>
          </cell>
          <cell r="N92" t="str">
            <v>COPPIN</v>
          </cell>
          <cell r="O92" t="str">
            <v>L</v>
          </cell>
          <cell r="Q92">
            <v>35</v>
          </cell>
          <cell r="R92">
            <v>1</v>
          </cell>
          <cell r="S92">
            <v>2773.8461538461538</v>
          </cell>
          <cell r="T92">
            <v>72120</v>
          </cell>
          <cell r="U92">
            <v>70826</v>
          </cell>
          <cell r="V92">
            <v>1294</v>
          </cell>
          <cell r="X92" t="str">
            <v>POSITION FUNDED AST 735/1 UNIT MAY THEN VACANT 008/3 FOR REST OF YEAR</v>
          </cell>
        </row>
        <row r="93">
          <cell r="E93">
            <v>12345</v>
          </cell>
          <cell r="F93" t="str">
            <v>Business &amp; Customer Services</v>
          </cell>
          <cell r="G93">
            <v>50000202</v>
          </cell>
          <cell r="H93">
            <v>50007123</v>
          </cell>
          <cell r="I93" t="str">
            <v>MANAGER BUSINESS &amp; CUSTOMER SERVICES</v>
          </cell>
          <cell r="J93">
            <v>10</v>
          </cell>
          <cell r="K93" t="str">
            <v>BND-010</v>
          </cell>
          <cell r="L93">
            <v>5</v>
          </cell>
          <cell r="M93">
            <v>2983</v>
          </cell>
          <cell r="N93" t="str">
            <v>L'HIRONDELLE</v>
          </cell>
          <cell r="O93" t="str">
            <v>GWENYTH</v>
          </cell>
          <cell r="Q93">
            <v>35</v>
          </cell>
          <cell r="R93">
            <v>1</v>
          </cell>
          <cell r="S93">
            <v>3289.28</v>
          </cell>
          <cell r="T93">
            <v>85815</v>
          </cell>
          <cell r="U93">
            <v>83611</v>
          </cell>
          <cell r="V93">
            <v>2204</v>
          </cell>
        </row>
        <row r="94">
          <cell r="E94">
            <v>12345</v>
          </cell>
          <cell r="F94" t="str">
            <v>Business &amp; Customer Services</v>
          </cell>
          <cell r="G94">
            <v>50000202</v>
          </cell>
          <cell r="H94">
            <v>50012212</v>
          </cell>
          <cell r="I94" t="str">
            <v>SYSTEMS/NETWORK ADMINISTRATOR</v>
          </cell>
          <cell r="J94">
            <v>10</v>
          </cell>
          <cell r="K94" t="str">
            <v>GR-022</v>
          </cell>
          <cell r="L94">
            <v>5</v>
          </cell>
          <cell r="M94">
            <v>3702</v>
          </cell>
          <cell r="N94" t="str">
            <v>HEYDON</v>
          </cell>
          <cell r="O94" t="str">
            <v>RICHARD</v>
          </cell>
          <cell r="Q94">
            <v>35</v>
          </cell>
          <cell r="R94">
            <v>1</v>
          </cell>
          <cell r="S94">
            <v>1975.37</v>
          </cell>
          <cell r="T94">
            <v>51536</v>
          </cell>
          <cell r="U94">
            <v>50276</v>
          </cell>
          <cell r="V94">
            <v>1260</v>
          </cell>
        </row>
        <row r="95">
          <cell r="E95">
            <v>12345</v>
          </cell>
          <cell r="F95" t="str">
            <v>Business &amp; Customer Services</v>
          </cell>
          <cell r="G95">
            <v>50000202</v>
          </cell>
          <cell r="H95">
            <v>50014156</v>
          </cell>
          <cell r="I95" t="str">
            <v>SYSTEM/NETWORK ADMINISTRATOR (UNF)</v>
          </cell>
          <cell r="J95">
            <v>10</v>
          </cell>
          <cell r="K95" t="str">
            <v>GR-022</v>
          </cell>
          <cell r="L95">
            <v>3</v>
          </cell>
          <cell r="M95">
            <v>0</v>
          </cell>
          <cell r="Q95">
            <v>35</v>
          </cell>
          <cell r="R95">
            <v>1</v>
          </cell>
          <cell r="S95">
            <v>0</v>
          </cell>
          <cell r="T95">
            <v>0</v>
          </cell>
          <cell r="U95">
            <v>0</v>
          </cell>
          <cell r="V95">
            <v>0</v>
          </cell>
          <cell r="X95" t="str">
            <v>Position was not included in 2004 Form 3 - UNFUNDED POSITION</v>
          </cell>
        </row>
        <row r="96">
          <cell r="E96" t="str">
            <v>12345 Total</v>
          </cell>
          <cell r="F96" t="str">
            <v>Business &amp; Customer Services</v>
          </cell>
          <cell r="R96">
            <v>20</v>
          </cell>
          <cell r="S96">
            <v>37859.31615384615</v>
          </cell>
          <cell r="T96">
            <v>987105</v>
          </cell>
          <cell r="U96">
            <v>931049.66</v>
          </cell>
          <cell r="V96">
            <v>56055.34</v>
          </cell>
        </row>
        <row r="97">
          <cell r="E97">
            <v>12360</v>
          </cell>
          <cell r="F97" t="str">
            <v>Telecommunication Services</v>
          </cell>
          <cell r="G97">
            <v>50006850</v>
          </cell>
          <cell r="H97">
            <v>50005072</v>
          </cell>
          <cell r="I97" t="str">
            <v>CLERK IV</v>
          </cell>
          <cell r="J97">
            <v>10</v>
          </cell>
          <cell r="K97" t="str">
            <v>GR-019</v>
          </cell>
          <cell r="L97">
            <v>5</v>
          </cell>
          <cell r="M97">
            <v>5984</v>
          </cell>
          <cell r="N97" t="str">
            <v>KIDDS</v>
          </cell>
          <cell r="O97" t="str">
            <v>CHRISTINE</v>
          </cell>
          <cell r="Q97">
            <v>35</v>
          </cell>
          <cell r="R97">
            <v>1</v>
          </cell>
          <cell r="S97">
            <v>1747.19</v>
          </cell>
          <cell r="T97">
            <v>45583</v>
          </cell>
          <cell r="U97">
            <v>44469</v>
          </cell>
          <cell r="V97">
            <v>1114</v>
          </cell>
        </row>
        <row r="98">
          <cell r="E98">
            <v>12360</v>
          </cell>
          <cell r="F98" t="str">
            <v>Telecommunication Services</v>
          </cell>
          <cell r="G98">
            <v>50006850</v>
          </cell>
          <cell r="H98">
            <v>50005097</v>
          </cell>
          <cell r="I98" t="str">
            <v>TELECOMMUNICATIONS COORDINATOR</v>
          </cell>
          <cell r="J98">
            <v>10</v>
          </cell>
          <cell r="K98" t="str">
            <v>GR-027</v>
          </cell>
          <cell r="L98">
            <v>3</v>
          </cell>
          <cell r="M98">
            <v>15158</v>
          </cell>
          <cell r="N98" t="str">
            <v>STABLER</v>
          </cell>
          <cell r="O98" t="str">
            <v>RICHARD</v>
          </cell>
          <cell r="Q98">
            <v>35</v>
          </cell>
          <cell r="R98">
            <v>1</v>
          </cell>
          <cell r="S98">
            <v>2295.4299999999998</v>
          </cell>
          <cell r="T98">
            <v>59886</v>
          </cell>
          <cell r="U98">
            <v>56962</v>
          </cell>
          <cell r="V98">
            <v>2924</v>
          </cell>
        </row>
        <row r="99">
          <cell r="E99">
            <v>12360</v>
          </cell>
          <cell r="F99" t="str">
            <v>Telecommunication Services</v>
          </cell>
          <cell r="G99">
            <v>50006850</v>
          </cell>
          <cell r="H99">
            <v>50005098</v>
          </cell>
          <cell r="I99" t="str">
            <v>TELECOMMUNICATIONS TECHNICIAN</v>
          </cell>
          <cell r="J99">
            <v>10</v>
          </cell>
          <cell r="K99" t="str">
            <v>GR-025</v>
          </cell>
          <cell r="L99">
            <v>3</v>
          </cell>
          <cell r="M99">
            <v>14090</v>
          </cell>
          <cell r="N99" t="str">
            <v>STOREY</v>
          </cell>
          <cell r="O99" t="str">
            <v>DAVE</v>
          </cell>
          <cell r="Q99">
            <v>35</v>
          </cell>
          <cell r="R99">
            <v>1</v>
          </cell>
          <cell r="S99">
            <v>2060.85</v>
          </cell>
          <cell r="T99">
            <v>53766</v>
          </cell>
          <cell r="U99">
            <v>56960.74</v>
          </cell>
          <cell r="V99">
            <v>-3194.74</v>
          </cell>
          <cell r="X99" t="str">
            <v>POSITION IS FUNDED AT PG-025/4 UNTIL 28/5 THEN PG-025/5</v>
          </cell>
        </row>
        <row r="100">
          <cell r="E100">
            <v>12360</v>
          </cell>
          <cell r="F100" t="str">
            <v>Telecommunication Services</v>
          </cell>
          <cell r="G100">
            <v>50006850</v>
          </cell>
          <cell r="H100">
            <v>50005099</v>
          </cell>
          <cell r="I100" t="str">
            <v>TELECOMMUNICATIONS TECHNICIAN</v>
          </cell>
          <cell r="J100">
            <v>10</v>
          </cell>
          <cell r="K100" t="str">
            <v>GR-025</v>
          </cell>
          <cell r="L100">
            <v>5</v>
          </cell>
          <cell r="M100">
            <v>5727</v>
          </cell>
          <cell r="N100" t="str">
            <v>KHABRA</v>
          </cell>
          <cell r="O100" t="str">
            <v>JASBIR</v>
          </cell>
          <cell r="Q100">
            <v>35</v>
          </cell>
          <cell r="R100">
            <v>1</v>
          </cell>
          <cell r="S100">
            <v>2237.89</v>
          </cell>
          <cell r="T100">
            <v>58385</v>
          </cell>
          <cell r="U100">
            <v>56960</v>
          </cell>
          <cell r="V100">
            <v>1425</v>
          </cell>
        </row>
        <row r="101">
          <cell r="E101" t="str">
            <v>12360 Total</v>
          </cell>
          <cell r="F101" t="str">
            <v>Telecommunication Services</v>
          </cell>
          <cell r="R101">
            <v>4</v>
          </cell>
          <cell r="S101">
            <v>8341.3599999999988</v>
          </cell>
          <cell r="T101">
            <v>217620</v>
          </cell>
          <cell r="U101">
            <v>215351.74</v>
          </cell>
          <cell r="V101">
            <v>2268.2600000000002</v>
          </cell>
        </row>
        <row r="102">
          <cell r="E102">
            <v>12460</v>
          </cell>
          <cell r="F102" t="str">
            <v>Mail Room</v>
          </cell>
          <cell r="G102">
            <v>50010392</v>
          </cell>
          <cell r="H102">
            <v>50005012</v>
          </cell>
          <cell r="I102" t="str">
            <v>CLERK I</v>
          </cell>
          <cell r="J102">
            <v>10</v>
          </cell>
          <cell r="K102" t="str">
            <v>GR-011</v>
          </cell>
          <cell r="L102">
            <v>5</v>
          </cell>
          <cell r="M102">
            <v>11358</v>
          </cell>
          <cell r="N102" t="str">
            <v>KHELLA</v>
          </cell>
          <cell r="O102" t="str">
            <v>RENDEEP</v>
          </cell>
          <cell r="Q102">
            <v>40</v>
          </cell>
          <cell r="R102">
            <v>1</v>
          </cell>
          <cell r="S102">
            <v>1443.96</v>
          </cell>
          <cell r="T102">
            <v>37672</v>
          </cell>
          <cell r="U102">
            <v>36754</v>
          </cell>
          <cell r="V102">
            <v>918</v>
          </cell>
        </row>
        <row r="103">
          <cell r="E103">
            <v>12460</v>
          </cell>
          <cell r="F103" t="str">
            <v>Mail Room</v>
          </cell>
          <cell r="G103">
            <v>50010392</v>
          </cell>
          <cell r="H103">
            <v>50005013</v>
          </cell>
          <cell r="I103" t="str">
            <v>CLERK I</v>
          </cell>
          <cell r="J103">
            <v>10</v>
          </cell>
          <cell r="K103" t="str">
            <v>GR-011</v>
          </cell>
          <cell r="L103">
            <v>5</v>
          </cell>
          <cell r="M103">
            <v>2036</v>
          </cell>
          <cell r="N103" t="str">
            <v>GAUNTTS</v>
          </cell>
          <cell r="O103" t="str">
            <v>MARION</v>
          </cell>
          <cell r="Q103">
            <v>40</v>
          </cell>
          <cell r="R103">
            <v>1</v>
          </cell>
          <cell r="S103">
            <v>1443.96</v>
          </cell>
          <cell r="T103">
            <v>37672</v>
          </cell>
          <cell r="U103">
            <v>36754</v>
          </cell>
          <cell r="V103">
            <v>918</v>
          </cell>
        </row>
        <row r="104">
          <cell r="E104" t="str">
            <v>12460 Total</v>
          </cell>
          <cell r="F104" t="str">
            <v>Mail Room</v>
          </cell>
          <cell r="R104">
            <v>2</v>
          </cell>
          <cell r="S104">
            <v>2887.92</v>
          </cell>
          <cell r="T104">
            <v>75344</v>
          </cell>
          <cell r="U104">
            <v>73508</v>
          </cell>
          <cell r="V104">
            <v>1836</v>
          </cell>
        </row>
        <row r="105">
          <cell r="E105">
            <v>57010</v>
          </cell>
          <cell r="F105" t="str">
            <v>Printing &amp; Graphics</v>
          </cell>
          <cell r="G105">
            <v>50000201</v>
          </cell>
          <cell r="H105">
            <v>50005014</v>
          </cell>
          <cell r="I105" t="str">
            <v>CLERK TYPIST II</v>
          </cell>
          <cell r="J105">
            <v>10</v>
          </cell>
          <cell r="K105" t="str">
            <v>GR-013</v>
          </cell>
          <cell r="L105">
            <v>5</v>
          </cell>
          <cell r="M105">
            <v>6987</v>
          </cell>
          <cell r="N105" t="str">
            <v>WOODHALL</v>
          </cell>
          <cell r="O105" t="str">
            <v>CRAIG</v>
          </cell>
          <cell r="Q105">
            <v>35</v>
          </cell>
          <cell r="R105">
            <v>1</v>
          </cell>
          <cell r="S105">
            <v>1375.3076923076924</v>
          </cell>
          <cell r="T105">
            <v>35758</v>
          </cell>
          <cell r="U105">
            <v>34881.370000000003</v>
          </cell>
          <cell r="V105">
            <v>876.62999999999738</v>
          </cell>
        </row>
        <row r="106">
          <cell r="E106">
            <v>57010</v>
          </cell>
          <cell r="F106" t="str">
            <v>Printing &amp; Graphics</v>
          </cell>
          <cell r="G106">
            <v>50000201</v>
          </cell>
          <cell r="H106">
            <v>50005015</v>
          </cell>
          <cell r="I106" t="str">
            <v>BINDERY WORKER</v>
          </cell>
          <cell r="J106">
            <v>10</v>
          </cell>
          <cell r="K106" t="str">
            <v>GR-012</v>
          </cell>
          <cell r="L106">
            <v>3</v>
          </cell>
          <cell r="M106">
            <v>0</v>
          </cell>
          <cell r="Q106">
            <v>35</v>
          </cell>
          <cell r="R106">
            <v>1</v>
          </cell>
          <cell r="S106">
            <v>0</v>
          </cell>
          <cell r="T106">
            <v>0</v>
          </cell>
          <cell r="U106">
            <v>0</v>
          </cell>
          <cell r="V106">
            <v>0</v>
          </cell>
          <cell r="X106" t="str">
            <v>CONSIDER UNFUNDING POSITION.  FUNIDNG FOR POSITION NOT REQUIRED, HOWEVER POSITION STILL NEEDED JUST IN CASE.  UNFUND POSITION</v>
          </cell>
        </row>
        <row r="107">
          <cell r="E107">
            <v>57010</v>
          </cell>
          <cell r="F107" t="str">
            <v>Printing &amp; Graphics</v>
          </cell>
          <cell r="G107">
            <v>50000201</v>
          </cell>
          <cell r="H107">
            <v>50005016</v>
          </cell>
          <cell r="I107" t="str">
            <v>PRINTER II</v>
          </cell>
          <cell r="J107">
            <v>10</v>
          </cell>
          <cell r="K107" t="str">
            <v>GR-022</v>
          </cell>
          <cell r="L107">
            <v>5</v>
          </cell>
          <cell r="M107">
            <v>5426</v>
          </cell>
          <cell r="N107" t="str">
            <v>FAORO</v>
          </cell>
          <cell r="O107" t="str">
            <v>PAUL</v>
          </cell>
          <cell r="Q107">
            <v>35</v>
          </cell>
          <cell r="R107">
            <v>1</v>
          </cell>
          <cell r="S107">
            <v>25769</v>
          </cell>
          <cell r="T107">
            <v>51538</v>
          </cell>
          <cell r="U107">
            <v>56960</v>
          </cell>
          <cell r="V107">
            <v>-5422</v>
          </cell>
          <cell r="X107" t="str">
            <v>PAUL REGULAR SALARY IS 22/5 HOWEVER CUPE 15 PAYS HIM 25/5 - BUDGET SHOULD ONLY BE AT 22/5</v>
          </cell>
        </row>
        <row r="108">
          <cell r="E108">
            <v>57010</v>
          </cell>
          <cell r="F108" t="str">
            <v>Printing &amp; Graphics</v>
          </cell>
          <cell r="G108">
            <v>50000201</v>
          </cell>
          <cell r="H108">
            <v>50005017</v>
          </cell>
          <cell r="I108" t="str">
            <v>PRINTER II</v>
          </cell>
          <cell r="J108">
            <v>10</v>
          </cell>
          <cell r="K108" t="str">
            <v>GR-022</v>
          </cell>
          <cell r="L108">
            <v>5</v>
          </cell>
          <cell r="M108">
            <v>6032</v>
          </cell>
          <cell r="N108" t="str">
            <v>LEADBETTER</v>
          </cell>
          <cell r="O108" t="str">
            <v>LYNN</v>
          </cell>
          <cell r="Q108">
            <v>35</v>
          </cell>
          <cell r="R108">
            <v>1</v>
          </cell>
          <cell r="S108">
            <v>1975.37</v>
          </cell>
          <cell r="T108">
            <v>51536</v>
          </cell>
          <cell r="U108">
            <v>50276</v>
          </cell>
          <cell r="V108">
            <v>1260</v>
          </cell>
        </row>
        <row r="109">
          <cell r="E109">
            <v>57010</v>
          </cell>
          <cell r="F109" t="str">
            <v>Printing &amp; Graphics</v>
          </cell>
          <cell r="G109">
            <v>50000201</v>
          </cell>
          <cell r="H109">
            <v>50005018</v>
          </cell>
          <cell r="I109" t="str">
            <v>PRINTER I</v>
          </cell>
          <cell r="J109">
            <v>10</v>
          </cell>
          <cell r="K109" t="str">
            <v>GR-016</v>
          </cell>
          <cell r="L109">
            <v>5</v>
          </cell>
          <cell r="M109">
            <v>4656</v>
          </cell>
          <cell r="N109" t="str">
            <v>WONG</v>
          </cell>
          <cell r="O109" t="str">
            <v>LAWRENCE</v>
          </cell>
          <cell r="Q109">
            <v>35</v>
          </cell>
          <cell r="R109">
            <v>1</v>
          </cell>
          <cell r="S109">
            <v>1547</v>
          </cell>
          <cell r="T109">
            <v>40360</v>
          </cell>
          <cell r="U109">
            <v>39374</v>
          </cell>
          <cell r="V109">
            <v>986</v>
          </cell>
        </row>
        <row r="110">
          <cell r="E110">
            <v>57010</v>
          </cell>
          <cell r="F110" t="str">
            <v>Printing &amp; Graphics</v>
          </cell>
          <cell r="G110">
            <v>50000201</v>
          </cell>
          <cell r="H110">
            <v>50005019</v>
          </cell>
          <cell r="I110" t="str">
            <v>CLERK III</v>
          </cell>
          <cell r="J110">
            <v>10</v>
          </cell>
          <cell r="K110" t="str">
            <v>GR-017</v>
          </cell>
          <cell r="L110">
            <v>5</v>
          </cell>
          <cell r="M110">
            <v>4932</v>
          </cell>
          <cell r="N110" t="str">
            <v>MCKINLAY</v>
          </cell>
          <cell r="O110" t="str">
            <v>SHARON</v>
          </cell>
          <cell r="Q110">
            <v>35</v>
          </cell>
          <cell r="R110">
            <v>1</v>
          </cell>
          <cell r="S110">
            <v>1610.7</v>
          </cell>
          <cell r="T110">
            <v>42022</v>
          </cell>
          <cell r="U110">
            <v>40999</v>
          </cell>
          <cell r="V110">
            <v>1023</v>
          </cell>
        </row>
        <row r="111">
          <cell r="E111">
            <v>57010</v>
          </cell>
          <cell r="F111" t="str">
            <v>Printing &amp; Graphics</v>
          </cell>
          <cell r="G111">
            <v>50000201</v>
          </cell>
          <cell r="H111">
            <v>50005020</v>
          </cell>
          <cell r="I111" t="str">
            <v>DUPLICATING MACHINE OPERATOR II</v>
          </cell>
          <cell r="J111">
            <v>10</v>
          </cell>
          <cell r="K111" t="str">
            <v>GR-013</v>
          </cell>
          <cell r="L111">
            <v>5</v>
          </cell>
          <cell r="M111">
            <v>6987</v>
          </cell>
          <cell r="N111" t="str">
            <v>WOODHALL</v>
          </cell>
          <cell r="O111" t="str">
            <v>CRAIG</v>
          </cell>
          <cell r="Q111">
            <v>35</v>
          </cell>
          <cell r="R111">
            <v>1</v>
          </cell>
          <cell r="S111">
            <v>1370.6</v>
          </cell>
          <cell r="T111">
            <v>35758</v>
          </cell>
          <cell r="U111">
            <v>32161</v>
          </cell>
          <cell r="V111">
            <v>3597</v>
          </cell>
        </row>
        <row r="112">
          <cell r="E112">
            <v>57010</v>
          </cell>
          <cell r="F112" t="str">
            <v>Printing &amp; Graphics</v>
          </cell>
          <cell r="G112">
            <v>50000201</v>
          </cell>
          <cell r="H112">
            <v>50007152</v>
          </cell>
          <cell r="I112" t="str">
            <v>MANAGER PRINTING &amp; GRAPHICS</v>
          </cell>
          <cell r="J112">
            <v>10</v>
          </cell>
          <cell r="K112" t="str">
            <v>BND-008</v>
          </cell>
          <cell r="L112">
            <v>5</v>
          </cell>
          <cell r="M112">
            <v>1535</v>
          </cell>
          <cell r="N112" t="str">
            <v>CAPRANI</v>
          </cell>
          <cell r="O112" t="str">
            <v>CLIFF</v>
          </cell>
          <cell r="Q112">
            <v>35</v>
          </cell>
          <cell r="R112">
            <v>1</v>
          </cell>
          <cell r="S112">
            <v>2767.76</v>
          </cell>
          <cell r="T112">
            <v>72209</v>
          </cell>
          <cell r="U112">
            <v>70369</v>
          </cell>
          <cell r="V112">
            <v>1840</v>
          </cell>
        </row>
        <row r="113">
          <cell r="E113" t="str">
            <v>57010 Total</v>
          </cell>
          <cell r="F113" t="str">
            <v>Printing &amp; Graphics</v>
          </cell>
          <cell r="R113">
            <v>8</v>
          </cell>
          <cell r="S113">
            <v>36415.737692307695</v>
          </cell>
          <cell r="T113">
            <v>329181</v>
          </cell>
          <cell r="U113">
            <v>325020.37</v>
          </cell>
          <cell r="V113">
            <v>4160.6299999999974</v>
          </cell>
        </row>
        <row r="114">
          <cell r="R114">
            <v>97</v>
          </cell>
          <cell r="S114">
            <v>245049.83230769221</v>
          </cell>
          <cell r="T114">
            <v>5770141</v>
          </cell>
          <cell r="U114">
            <v>5565738.2200000007</v>
          </cell>
          <cell r="V114">
            <v>204403.78</v>
          </cell>
        </row>
        <row r="115">
          <cell r="E115">
            <v>12035</v>
          </cell>
          <cell r="F115" t="str">
            <v>Financial Planning</v>
          </cell>
          <cell r="G115">
            <v>50008727</v>
          </cell>
          <cell r="H115">
            <v>50004143</v>
          </cell>
          <cell r="I115" t="str">
            <v>DIRECTOR FINANCIAL PLANNING &amp; TREASURY</v>
          </cell>
          <cell r="J115">
            <v>10</v>
          </cell>
          <cell r="K115" t="str">
            <v>BND-014</v>
          </cell>
          <cell r="L115">
            <v>5</v>
          </cell>
          <cell r="M115">
            <v>2239</v>
          </cell>
          <cell r="N115" t="str">
            <v>BAYNE</v>
          </cell>
          <cell r="O115" t="str">
            <v>KENNETH</v>
          </cell>
          <cell r="Q115">
            <v>35</v>
          </cell>
          <cell r="R115">
            <v>1</v>
          </cell>
          <cell r="S115">
            <v>5155.45</v>
          </cell>
          <cell r="T115">
            <v>134502</v>
          </cell>
          <cell r="U115">
            <v>131053</v>
          </cell>
          <cell r="V115">
            <v>3449</v>
          </cell>
        </row>
        <row r="116">
          <cell r="E116">
            <v>12035</v>
          </cell>
          <cell r="F116" t="str">
            <v>Financial Planning</v>
          </cell>
          <cell r="G116">
            <v>50008727</v>
          </cell>
          <cell r="H116">
            <v>50007165</v>
          </cell>
          <cell r="I116" t="str">
            <v>FINANCIAL ANALYST - CORPORATE</v>
          </cell>
          <cell r="J116">
            <v>10</v>
          </cell>
          <cell r="K116" t="str">
            <v>BND-009</v>
          </cell>
          <cell r="L116">
            <v>4</v>
          </cell>
          <cell r="M116">
            <v>12919</v>
          </cell>
          <cell r="N116" t="str">
            <v>JONES</v>
          </cell>
          <cell r="O116" t="str">
            <v>ELIZABETH</v>
          </cell>
          <cell r="Q116">
            <v>35</v>
          </cell>
          <cell r="R116">
            <v>1</v>
          </cell>
          <cell r="S116">
            <v>3002.19</v>
          </cell>
          <cell r="T116">
            <v>78325</v>
          </cell>
          <cell r="U116">
            <v>72275</v>
          </cell>
          <cell r="V116">
            <v>6050</v>
          </cell>
        </row>
        <row r="117">
          <cell r="E117">
            <v>12035</v>
          </cell>
          <cell r="F117" t="str">
            <v>Financial Planning</v>
          </cell>
          <cell r="G117">
            <v>50008727</v>
          </cell>
          <cell r="H117">
            <v>50008464</v>
          </cell>
          <cell r="I117" t="str">
            <v>MANAGER FINANCIAL PLANNING</v>
          </cell>
          <cell r="J117">
            <v>10</v>
          </cell>
          <cell r="K117" t="str">
            <v>BND-011</v>
          </cell>
          <cell r="L117">
            <v>5</v>
          </cell>
          <cell r="M117">
            <v>322</v>
          </cell>
          <cell r="N117" t="str">
            <v>LEVITT</v>
          </cell>
          <cell r="O117" t="str">
            <v>KAREN</v>
          </cell>
          <cell r="Q117">
            <v>35</v>
          </cell>
          <cell r="R117">
            <v>1</v>
          </cell>
          <cell r="S117">
            <v>3551.76</v>
          </cell>
          <cell r="T117">
            <v>92663</v>
          </cell>
          <cell r="U117">
            <v>90287</v>
          </cell>
          <cell r="V117">
            <v>2376</v>
          </cell>
        </row>
        <row r="118">
          <cell r="E118" t="str">
            <v>12035 Total</v>
          </cell>
          <cell r="F118" t="str">
            <v>Financial Planning</v>
          </cell>
          <cell r="R118">
            <v>3</v>
          </cell>
          <cell r="S118">
            <v>11709.4</v>
          </cell>
          <cell r="T118">
            <v>305490</v>
          </cell>
          <cell r="U118">
            <v>293615</v>
          </cell>
          <cell r="V118">
            <v>11875</v>
          </cell>
        </row>
        <row r="119">
          <cell r="E119">
            <v>12200</v>
          </cell>
          <cell r="F119" t="str">
            <v>Treasury Services</v>
          </cell>
          <cell r="G119">
            <v>50000415</v>
          </cell>
          <cell r="H119">
            <v>50005029</v>
          </cell>
          <cell r="I119" t="str">
            <v>ACCOUNTING CLERK IV</v>
          </cell>
          <cell r="J119">
            <v>10</v>
          </cell>
          <cell r="K119" t="str">
            <v>GR-022</v>
          </cell>
          <cell r="L119">
            <v>2</v>
          </cell>
          <cell r="M119">
            <v>10300</v>
          </cell>
          <cell r="N119" t="str">
            <v>TSANG</v>
          </cell>
          <cell r="O119" t="str">
            <v>BEATRICE</v>
          </cell>
          <cell r="Q119">
            <v>35</v>
          </cell>
          <cell r="R119">
            <v>1</v>
          </cell>
          <cell r="S119">
            <v>1820.67</v>
          </cell>
          <cell r="T119">
            <v>47500</v>
          </cell>
          <cell r="U119">
            <v>44469</v>
          </cell>
          <cell r="V119">
            <v>3031</v>
          </cell>
        </row>
        <row r="120">
          <cell r="E120">
            <v>12200</v>
          </cell>
          <cell r="F120" t="str">
            <v>Treasury Services</v>
          </cell>
          <cell r="G120">
            <v>50000415</v>
          </cell>
          <cell r="H120">
            <v>50005036</v>
          </cell>
          <cell r="I120" t="str">
            <v>CLERK III</v>
          </cell>
          <cell r="J120">
            <v>10</v>
          </cell>
          <cell r="K120" t="str">
            <v>GR-017</v>
          </cell>
          <cell r="L120">
            <v>5</v>
          </cell>
          <cell r="M120">
            <v>4120</v>
          </cell>
          <cell r="N120" t="str">
            <v>AMY</v>
          </cell>
          <cell r="O120" t="str">
            <v>CATHERINE</v>
          </cell>
          <cell r="Q120">
            <v>35</v>
          </cell>
          <cell r="R120">
            <v>1</v>
          </cell>
          <cell r="S120">
            <v>1610.7</v>
          </cell>
          <cell r="T120">
            <v>42022</v>
          </cell>
          <cell r="U120">
            <v>40593</v>
          </cell>
          <cell r="V120">
            <v>1429</v>
          </cell>
        </row>
        <row r="121">
          <cell r="E121">
            <v>12200</v>
          </cell>
          <cell r="F121" t="str">
            <v>Treasury Services</v>
          </cell>
          <cell r="G121">
            <v>50000415</v>
          </cell>
          <cell r="H121">
            <v>50010628</v>
          </cell>
          <cell r="I121" t="str">
            <v>MANAGER TREASURY SERVICES</v>
          </cell>
          <cell r="J121">
            <v>10</v>
          </cell>
          <cell r="K121" t="str">
            <v>BND-011</v>
          </cell>
          <cell r="L121">
            <v>5</v>
          </cell>
          <cell r="M121">
            <v>266</v>
          </cell>
          <cell r="N121" t="str">
            <v>MERCHANT</v>
          </cell>
          <cell r="O121" t="str">
            <v>GREGORY</v>
          </cell>
          <cell r="Q121">
            <v>35</v>
          </cell>
          <cell r="R121">
            <v>1</v>
          </cell>
          <cell r="S121">
            <v>3551.76</v>
          </cell>
          <cell r="T121">
            <v>92663</v>
          </cell>
          <cell r="U121">
            <v>90287</v>
          </cell>
          <cell r="V121">
            <v>2376</v>
          </cell>
        </row>
        <row r="122">
          <cell r="E122" t="str">
            <v>12200 Total</v>
          </cell>
          <cell r="F122" t="str">
            <v>Treasury Services</v>
          </cell>
          <cell r="R122">
            <v>3</v>
          </cell>
          <cell r="S122">
            <v>6983.13</v>
          </cell>
          <cell r="T122">
            <v>182185</v>
          </cell>
          <cell r="U122">
            <v>175349</v>
          </cell>
          <cell r="V122">
            <v>6836</v>
          </cell>
        </row>
        <row r="123">
          <cell r="R123">
            <v>6</v>
          </cell>
          <cell r="S123">
            <v>18692.53</v>
          </cell>
          <cell r="T123">
            <v>487675</v>
          </cell>
          <cell r="U123">
            <v>468964</v>
          </cell>
          <cell r="V123">
            <v>18711</v>
          </cell>
        </row>
        <row r="124">
          <cell r="E124">
            <v>17630</v>
          </cell>
          <cell r="F124" t="str">
            <v>Facility Development</v>
          </cell>
          <cell r="G124">
            <v>50000188</v>
          </cell>
          <cell r="H124">
            <v>50004896</v>
          </cell>
          <cell r="I124" t="str">
            <v>COST ESTIMATOR/SCHEDULER</v>
          </cell>
          <cell r="J124">
            <v>10</v>
          </cell>
          <cell r="K124" t="str">
            <v>GR-025</v>
          </cell>
          <cell r="L124">
            <v>5</v>
          </cell>
          <cell r="M124">
            <v>1642</v>
          </cell>
          <cell r="N124" t="str">
            <v>LAM</v>
          </cell>
          <cell r="O124" t="str">
            <v>RASSENDYLL</v>
          </cell>
          <cell r="Q124">
            <v>35</v>
          </cell>
          <cell r="R124">
            <v>1</v>
          </cell>
          <cell r="S124">
            <v>2237.89</v>
          </cell>
          <cell r="T124">
            <v>58385</v>
          </cell>
          <cell r="U124">
            <v>56960</v>
          </cell>
          <cell r="V124">
            <v>1425</v>
          </cell>
        </row>
        <row r="125">
          <cell r="E125">
            <v>17630</v>
          </cell>
          <cell r="F125" t="str">
            <v>Facility Development</v>
          </cell>
          <cell r="G125">
            <v>50020875</v>
          </cell>
          <cell r="H125">
            <v>50005061</v>
          </cell>
          <cell r="I125" t="str">
            <v>CLERK TYPIST III</v>
          </cell>
          <cell r="J125">
            <v>10</v>
          </cell>
          <cell r="K125" t="str">
            <v>GR-015</v>
          </cell>
          <cell r="L125">
            <v>5</v>
          </cell>
          <cell r="M125">
            <v>3457</v>
          </cell>
          <cell r="N125" t="str">
            <v>DOYLE</v>
          </cell>
          <cell r="O125" t="str">
            <v>JEAN</v>
          </cell>
          <cell r="Q125">
            <v>35</v>
          </cell>
          <cell r="R125">
            <v>1</v>
          </cell>
          <cell r="S125">
            <v>1484.67</v>
          </cell>
          <cell r="T125">
            <v>38734</v>
          </cell>
          <cell r="U125">
            <v>37785</v>
          </cell>
          <cell r="V125">
            <v>949</v>
          </cell>
        </row>
        <row r="126">
          <cell r="E126">
            <v>17630</v>
          </cell>
          <cell r="F126" t="str">
            <v>Facility Development</v>
          </cell>
          <cell r="G126">
            <v>50000189</v>
          </cell>
          <cell r="H126">
            <v>50005850</v>
          </cell>
          <cell r="I126" t="str">
            <v>CONSTRUCTION ASSISTANT</v>
          </cell>
          <cell r="J126">
            <v>10</v>
          </cell>
          <cell r="K126" t="str">
            <v>GR-025</v>
          </cell>
          <cell r="L126">
            <v>3</v>
          </cell>
          <cell r="M126">
            <v>14737</v>
          </cell>
          <cell r="N126" t="str">
            <v>CHOI</v>
          </cell>
          <cell r="O126" t="str">
            <v>ROBIN</v>
          </cell>
          <cell r="Q126">
            <v>35</v>
          </cell>
          <cell r="R126">
            <v>1</v>
          </cell>
          <cell r="S126">
            <v>2147.5100000000002</v>
          </cell>
          <cell r="T126">
            <v>56027</v>
          </cell>
          <cell r="U126">
            <v>52451</v>
          </cell>
          <cell r="V126">
            <v>3576</v>
          </cell>
        </row>
        <row r="127">
          <cell r="E127">
            <v>17630</v>
          </cell>
          <cell r="F127" t="str">
            <v>Facility Development</v>
          </cell>
          <cell r="G127">
            <v>50000189</v>
          </cell>
          <cell r="H127">
            <v>50005851</v>
          </cell>
          <cell r="I127" t="str">
            <v>CONSTRUCTION ASSISTANT</v>
          </cell>
          <cell r="J127">
            <v>10</v>
          </cell>
          <cell r="K127" t="str">
            <v>GR-025</v>
          </cell>
          <cell r="L127">
            <v>3</v>
          </cell>
          <cell r="M127">
            <v>0</v>
          </cell>
          <cell r="Q127">
            <v>35</v>
          </cell>
          <cell r="R127">
            <v>1</v>
          </cell>
          <cell r="S127">
            <v>2060.85</v>
          </cell>
          <cell r="T127">
            <v>53766</v>
          </cell>
          <cell r="U127">
            <v>52451</v>
          </cell>
          <cell r="V127">
            <v>1315</v>
          </cell>
        </row>
        <row r="128">
          <cell r="E128">
            <v>17630</v>
          </cell>
          <cell r="F128" t="str">
            <v>Facility Development</v>
          </cell>
          <cell r="G128">
            <v>50000189</v>
          </cell>
          <cell r="H128">
            <v>50005852</v>
          </cell>
          <cell r="I128" t="str">
            <v>CONSTRUCTION ASSISTANT</v>
          </cell>
          <cell r="J128">
            <v>10</v>
          </cell>
          <cell r="K128" t="str">
            <v>GR-025</v>
          </cell>
          <cell r="L128">
            <v>5</v>
          </cell>
          <cell r="M128">
            <v>3938</v>
          </cell>
          <cell r="N128" t="str">
            <v>PEDDLE</v>
          </cell>
          <cell r="O128" t="str">
            <v>DAVID</v>
          </cell>
          <cell r="Q128">
            <v>35</v>
          </cell>
          <cell r="R128">
            <v>1</v>
          </cell>
          <cell r="S128">
            <v>2237.89</v>
          </cell>
          <cell r="T128">
            <v>58385</v>
          </cell>
          <cell r="U128">
            <v>56960</v>
          </cell>
          <cell r="V128">
            <v>1425</v>
          </cell>
        </row>
        <row r="129">
          <cell r="E129">
            <v>17630</v>
          </cell>
          <cell r="F129" t="str">
            <v>Facility Development</v>
          </cell>
          <cell r="G129">
            <v>50000187</v>
          </cell>
          <cell r="H129">
            <v>50005854</v>
          </cell>
          <cell r="I129" t="str">
            <v>CONSTRUCTION ASSISTANT</v>
          </cell>
          <cell r="J129">
            <v>10</v>
          </cell>
          <cell r="K129" t="str">
            <v>GR-025</v>
          </cell>
          <cell r="L129">
            <v>5</v>
          </cell>
          <cell r="M129">
            <v>1419</v>
          </cell>
          <cell r="N129" t="str">
            <v>LEONG</v>
          </cell>
          <cell r="O129" t="str">
            <v>JOHN</v>
          </cell>
          <cell r="Q129">
            <v>35</v>
          </cell>
          <cell r="R129">
            <v>1</v>
          </cell>
          <cell r="S129">
            <v>2237.89</v>
          </cell>
          <cell r="T129">
            <v>58385</v>
          </cell>
          <cell r="U129">
            <v>56960</v>
          </cell>
          <cell r="V129">
            <v>1425</v>
          </cell>
        </row>
        <row r="130">
          <cell r="E130">
            <v>17630</v>
          </cell>
          <cell r="F130" t="str">
            <v>Facility Development</v>
          </cell>
          <cell r="G130">
            <v>50000187</v>
          </cell>
          <cell r="H130">
            <v>50005855</v>
          </cell>
          <cell r="I130" t="str">
            <v>ARCHITECTURAL TECHNICIAN II</v>
          </cell>
          <cell r="J130">
            <v>10</v>
          </cell>
          <cell r="K130" t="str">
            <v>GR-022</v>
          </cell>
          <cell r="L130">
            <v>5</v>
          </cell>
          <cell r="M130">
            <v>7557</v>
          </cell>
          <cell r="N130" t="str">
            <v>REED</v>
          </cell>
          <cell r="O130" t="str">
            <v>MARK</v>
          </cell>
          <cell r="Q130">
            <v>35</v>
          </cell>
          <cell r="R130">
            <v>1</v>
          </cell>
          <cell r="S130">
            <v>1975.37</v>
          </cell>
          <cell r="T130">
            <v>51536</v>
          </cell>
          <cell r="U130">
            <v>50276</v>
          </cell>
          <cell r="V130">
            <v>1260</v>
          </cell>
        </row>
        <row r="131">
          <cell r="E131">
            <v>17630</v>
          </cell>
          <cell r="F131" t="str">
            <v>Facility Development</v>
          </cell>
          <cell r="G131">
            <v>50000187</v>
          </cell>
          <cell r="H131">
            <v>50005856</v>
          </cell>
          <cell r="I131" t="str">
            <v>ARCHITECTURAL TECHNICIAN I</v>
          </cell>
          <cell r="J131">
            <v>10</v>
          </cell>
          <cell r="K131" t="str">
            <v>GR-020</v>
          </cell>
          <cell r="L131">
            <v>3</v>
          </cell>
          <cell r="M131">
            <v>0</v>
          </cell>
          <cell r="Q131">
            <v>35</v>
          </cell>
          <cell r="R131">
            <v>1</v>
          </cell>
          <cell r="S131">
            <v>1677.24</v>
          </cell>
          <cell r="T131">
            <v>43758</v>
          </cell>
          <cell r="U131">
            <v>42698</v>
          </cell>
          <cell r="V131">
            <v>1060</v>
          </cell>
        </row>
        <row r="132">
          <cell r="E132">
            <v>17630</v>
          </cell>
          <cell r="F132" t="str">
            <v>Facility Development</v>
          </cell>
          <cell r="G132">
            <v>50000189</v>
          </cell>
          <cell r="H132">
            <v>50006064</v>
          </cell>
          <cell r="I132" t="str">
            <v>CONSTRUCTION ASSISTANT (UNF)</v>
          </cell>
          <cell r="J132">
            <v>10</v>
          </cell>
          <cell r="K132" t="str">
            <v>GR-025</v>
          </cell>
          <cell r="L132">
            <v>3</v>
          </cell>
          <cell r="M132">
            <v>0</v>
          </cell>
          <cell r="Q132">
            <v>35</v>
          </cell>
          <cell r="R132">
            <v>1</v>
          </cell>
          <cell r="S132">
            <v>0</v>
          </cell>
          <cell r="T132">
            <v>0</v>
          </cell>
          <cell r="U132">
            <v>0</v>
          </cell>
          <cell r="V132">
            <v>0</v>
          </cell>
          <cell r="X132" t="str">
            <v>Position marked as Unfunded in 2004</v>
          </cell>
        </row>
        <row r="133">
          <cell r="E133">
            <v>17630</v>
          </cell>
          <cell r="F133" t="str">
            <v>Facility Development</v>
          </cell>
          <cell r="G133">
            <v>50020875</v>
          </cell>
          <cell r="H133">
            <v>50007168</v>
          </cell>
          <cell r="I133" t="str">
            <v>DIRECTOR FACILITIES DEVELOPMENT</v>
          </cell>
          <cell r="J133">
            <v>10</v>
          </cell>
          <cell r="K133" t="str">
            <v>BND-013</v>
          </cell>
          <cell r="L133">
            <v>5</v>
          </cell>
          <cell r="M133">
            <v>2490</v>
          </cell>
          <cell r="N133" t="str">
            <v>HOSEIN</v>
          </cell>
          <cell r="O133" t="str">
            <v>CLYDE</v>
          </cell>
          <cell r="Q133">
            <v>35</v>
          </cell>
          <cell r="R133">
            <v>1</v>
          </cell>
          <cell r="S133">
            <v>4412.04</v>
          </cell>
          <cell r="T133">
            <v>115107</v>
          </cell>
          <cell r="U133">
            <v>112156</v>
          </cell>
          <cell r="V133">
            <v>2951</v>
          </cell>
        </row>
        <row r="134">
          <cell r="E134">
            <v>17630</v>
          </cell>
          <cell r="F134" t="str">
            <v>Facility Development</v>
          </cell>
          <cell r="G134">
            <v>50020877</v>
          </cell>
          <cell r="H134">
            <v>50007169</v>
          </cell>
          <cell r="I134" t="str">
            <v>PROJECT MANAGER</v>
          </cell>
          <cell r="J134">
            <v>10</v>
          </cell>
          <cell r="K134" t="str">
            <v>BND-009</v>
          </cell>
          <cell r="L134">
            <v>5</v>
          </cell>
          <cell r="M134">
            <v>6340</v>
          </cell>
          <cell r="N134" t="str">
            <v>LAU</v>
          </cell>
          <cell r="O134" t="str">
            <v>KWONG</v>
          </cell>
          <cell r="Q134">
            <v>35</v>
          </cell>
          <cell r="R134">
            <v>1</v>
          </cell>
          <cell r="S134">
            <v>3045.66</v>
          </cell>
          <cell r="T134">
            <v>79459</v>
          </cell>
          <cell r="U134">
            <v>77428</v>
          </cell>
          <cell r="V134">
            <v>2031</v>
          </cell>
        </row>
        <row r="135">
          <cell r="E135">
            <v>17630</v>
          </cell>
          <cell r="F135" t="str">
            <v>Facility Development</v>
          </cell>
          <cell r="G135">
            <v>50000189</v>
          </cell>
          <cell r="H135">
            <v>50007170</v>
          </cell>
          <cell r="I135" t="str">
            <v>PROJECT MANAGER</v>
          </cell>
          <cell r="J135">
            <v>10</v>
          </cell>
          <cell r="K135" t="str">
            <v>BND-009</v>
          </cell>
          <cell r="L135">
            <v>5</v>
          </cell>
          <cell r="M135">
            <v>415</v>
          </cell>
          <cell r="N135" t="str">
            <v>ARNOLD</v>
          </cell>
          <cell r="O135" t="str">
            <v>ALLAN</v>
          </cell>
          <cell r="Q135">
            <v>35</v>
          </cell>
          <cell r="R135">
            <v>1</v>
          </cell>
          <cell r="S135">
            <v>3045.66</v>
          </cell>
          <cell r="T135">
            <v>79459</v>
          </cell>
          <cell r="U135">
            <v>77428</v>
          </cell>
          <cell r="V135">
            <v>2031</v>
          </cell>
        </row>
        <row r="136">
          <cell r="E136">
            <v>17630</v>
          </cell>
          <cell r="F136" t="str">
            <v>Facility Development</v>
          </cell>
          <cell r="G136">
            <v>50000186</v>
          </cell>
          <cell r="H136">
            <v>50007171</v>
          </cell>
          <cell r="I136" t="str">
            <v>MANAGER FACILITIES DEVELOPMENT</v>
          </cell>
          <cell r="J136">
            <v>10</v>
          </cell>
          <cell r="K136" t="str">
            <v>BND-011</v>
          </cell>
          <cell r="L136">
            <v>5</v>
          </cell>
          <cell r="M136">
            <v>540</v>
          </cell>
          <cell r="N136" t="str">
            <v>SUTHERLAND</v>
          </cell>
          <cell r="O136" t="str">
            <v>MARGARET</v>
          </cell>
          <cell r="Q136">
            <v>35</v>
          </cell>
          <cell r="R136">
            <v>1</v>
          </cell>
          <cell r="S136">
            <v>3551.76</v>
          </cell>
          <cell r="T136">
            <v>92663</v>
          </cell>
          <cell r="U136">
            <v>90287</v>
          </cell>
          <cell r="V136">
            <v>2376</v>
          </cell>
        </row>
        <row r="137">
          <cell r="E137" t="str">
            <v>17630 Total</v>
          </cell>
          <cell r="F137" t="str">
            <v>Facility Development</v>
          </cell>
          <cell r="R137">
            <v>13</v>
          </cell>
          <cell r="S137">
            <v>30114.43</v>
          </cell>
          <cell r="T137">
            <v>785664</v>
          </cell>
          <cell r="U137">
            <v>763840</v>
          </cell>
          <cell r="V137">
            <v>21824</v>
          </cell>
        </row>
        <row r="138">
          <cell r="E138">
            <v>18080</v>
          </cell>
          <cell r="F138" t="str">
            <v>Property Management and Administration</v>
          </cell>
          <cell r="G138">
            <v>50000088</v>
          </cell>
          <cell r="H138">
            <v>50005836</v>
          </cell>
          <cell r="I138" t="str">
            <v>BUILDING MANAGEMENT OFFICER II</v>
          </cell>
          <cell r="J138">
            <v>10</v>
          </cell>
          <cell r="K138" t="str">
            <v>GR-025</v>
          </cell>
          <cell r="L138">
            <v>5</v>
          </cell>
          <cell r="M138">
            <v>3375</v>
          </cell>
          <cell r="N138" t="str">
            <v>YOUNG</v>
          </cell>
          <cell r="O138" t="str">
            <v>HOWARD</v>
          </cell>
          <cell r="Q138">
            <v>35</v>
          </cell>
          <cell r="R138">
            <v>1</v>
          </cell>
          <cell r="S138">
            <v>2237.89</v>
          </cell>
          <cell r="T138">
            <v>58385</v>
          </cell>
          <cell r="U138">
            <v>56960</v>
          </cell>
          <cell r="V138">
            <v>1425</v>
          </cell>
        </row>
        <row r="139">
          <cell r="E139">
            <v>18080</v>
          </cell>
          <cell r="F139" t="str">
            <v>Property Management and Administration</v>
          </cell>
          <cell r="G139">
            <v>50000088</v>
          </cell>
          <cell r="H139">
            <v>50005837</v>
          </cell>
          <cell r="I139" t="str">
            <v>BUILDING MANAGEMENT OFFICER II</v>
          </cell>
          <cell r="J139">
            <v>10</v>
          </cell>
          <cell r="K139" t="str">
            <v>GR-025</v>
          </cell>
          <cell r="L139">
            <v>5</v>
          </cell>
          <cell r="M139">
            <v>4666</v>
          </cell>
          <cell r="N139" t="str">
            <v>ANTONIALI</v>
          </cell>
          <cell r="O139" t="str">
            <v>SUSAN</v>
          </cell>
          <cell r="Q139">
            <v>35</v>
          </cell>
          <cell r="R139">
            <v>1</v>
          </cell>
          <cell r="S139">
            <v>2237.89</v>
          </cell>
          <cell r="T139">
            <v>58385</v>
          </cell>
          <cell r="U139">
            <v>56960</v>
          </cell>
          <cell r="V139">
            <v>1425</v>
          </cell>
        </row>
        <row r="140">
          <cell r="E140" t="str">
            <v>18080 Total</v>
          </cell>
          <cell r="F140" t="str">
            <v>Property Management and Administration</v>
          </cell>
          <cell r="R140">
            <v>2</v>
          </cell>
          <cell r="S140">
            <v>4475.78</v>
          </cell>
          <cell r="T140">
            <v>116770</v>
          </cell>
          <cell r="U140">
            <v>113920</v>
          </cell>
          <cell r="V140">
            <v>2850</v>
          </cell>
        </row>
        <row r="141">
          <cell r="E141">
            <v>18100</v>
          </cell>
          <cell r="F141" t="str">
            <v>Building Services</v>
          </cell>
          <cell r="G141">
            <v>50000192</v>
          </cell>
          <cell r="H141">
            <v>50005154</v>
          </cell>
          <cell r="I141" t="str">
            <v>MAINTENANCE TECHNICIAN I</v>
          </cell>
          <cell r="J141">
            <v>10</v>
          </cell>
          <cell r="K141" t="str">
            <v>GR-019</v>
          </cell>
          <cell r="L141">
            <v>1</v>
          </cell>
          <cell r="M141">
            <v>10046</v>
          </cell>
          <cell r="N141" t="str">
            <v>PEREZ</v>
          </cell>
          <cell r="O141" t="str">
            <v>JOSE</v>
          </cell>
          <cell r="Q141">
            <v>37.5</v>
          </cell>
          <cell r="R141">
            <v>1</v>
          </cell>
          <cell r="S141">
            <v>1657.5</v>
          </cell>
          <cell r="T141">
            <v>43243</v>
          </cell>
          <cell r="U141">
            <v>43928</v>
          </cell>
          <cell r="V141">
            <v>-685</v>
          </cell>
        </row>
        <row r="142">
          <cell r="E142">
            <v>18100</v>
          </cell>
          <cell r="F142" t="str">
            <v>Building Services</v>
          </cell>
          <cell r="G142">
            <v>50000192</v>
          </cell>
          <cell r="H142">
            <v>50005155</v>
          </cell>
          <cell r="I142" t="str">
            <v>MAINTENANCE TECHNICIAN I</v>
          </cell>
          <cell r="J142">
            <v>10</v>
          </cell>
          <cell r="K142" t="str">
            <v>GR-019</v>
          </cell>
          <cell r="L142">
            <v>5</v>
          </cell>
          <cell r="M142">
            <v>363</v>
          </cell>
          <cell r="N142" t="str">
            <v>CHAN</v>
          </cell>
          <cell r="O142" t="str">
            <v>TONY</v>
          </cell>
          <cell r="Q142">
            <v>37.5</v>
          </cell>
          <cell r="R142">
            <v>1</v>
          </cell>
          <cell r="S142">
            <v>1871.99</v>
          </cell>
          <cell r="T142">
            <v>48839</v>
          </cell>
          <cell r="U142">
            <v>47645</v>
          </cell>
          <cell r="V142">
            <v>1194</v>
          </cell>
        </row>
        <row r="143">
          <cell r="E143">
            <v>18100</v>
          </cell>
          <cell r="F143" t="str">
            <v>Building Services</v>
          </cell>
          <cell r="G143">
            <v>50000192</v>
          </cell>
          <cell r="H143">
            <v>50005156</v>
          </cell>
          <cell r="I143" t="str">
            <v>MAINTENANCE TECHNICIAN I</v>
          </cell>
          <cell r="J143">
            <v>10</v>
          </cell>
          <cell r="K143" t="str">
            <v>GR-019</v>
          </cell>
          <cell r="L143">
            <v>5</v>
          </cell>
          <cell r="M143">
            <v>6275</v>
          </cell>
          <cell r="N143" t="str">
            <v>NG</v>
          </cell>
          <cell r="O143" t="str">
            <v>WILLIAM</v>
          </cell>
          <cell r="Q143">
            <v>37.5</v>
          </cell>
          <cell r="R143">
            <v>1</v>
          </cell>
          <cell r="S143">
            <v>1871.99</v>
          </cell>
          <cell r="T143">
            <v>48839</v>
          </cell>
          <cell r="U143">
            <v>47645</v>
          </cell>
          <cell r="V143">
            <v>1194</v>
          </cell>
        </row>
        <row r="144">
          <cell r="E144">
            <v>18100</v>
          </cell>
          <cell r="F144" t="str">
            <v>Building Services</v>
          </cell>
          <cell r="G144">
            <v>50000192</v>
          </cell>
          <cell r="H144">
            <v>50005157</v>
          </cell>
          <cell r="I144" t="str">
            <v>MAINTENANCE TECHNICIAN I</v>
          </cell>
          <cell r="J144">
            <v>10</v>
          </cell>
          <cell r="K144" t="str">
            <v>GR-019</v>
          </cell>
          <cell r="L144">
            <v>5</v>
          </cell>
          <cell r="M144">
            <v>7040</v>
          </cell>
          <cell r="N144" t="str">
            <v>HSU</v>
          </cell>
          <cell r="O144" t="str">
            <v>PAUL</v>
          </cell>
          <cell r="Q144">
            <v>37.5</v>
          </cell>
          <cell r="R144">
            <v>1</v>
          </cell>
          <cell r="S144">
            <v>1871.99</v>
          </cell>
          <cell r="T144">
            <v>48839</v>
          </cell>
          <cell r="U144">
            <v>47645</v>
          </cell>
          <cell r="V144">
            <v>1194</v>
          </cell>
        </row>
        <row r="145">
          <cell r="E145">
            <v>18100</v>
          </cell>
          <cell r="F145" t="str">
            <v>Building Services</v>
          </cell>
          <cell r="G145">
            <v>50000192</v>
          </cell>
          <cell r="H145">
            <v>50005158</v>
          </cell>
          <cell r="I145" t="str">
            <v>MAINTENANCE TECHNICIAN I</v>
          </cell>
          <cell r="J145">
            <v>10</v>
          </cell>
          <cell r="K145" t="str">
            <v>GR-019</v>
          </cell>
          <cell r="L145">
            <v>5</v>
          </cell>
          <cell r="M145">
            <v>1036</v>
          </cell>
          <cell r="N145" t="str">
            <v>HERGOTT</v>
          </cell>
          <cell r="O145" t="str">
            <v>BRIAN</v>
          </cell>
          <cell r="Q145">
            <v>37.5</v>
          </cell>
          <cell r="R145">
            <v>1</v>
          </cell>
          <cell r="S145">
            <v>1871.99</v>
          </cell>
          <cell r="T145">
            <v>48839</v>
          </cell>
          <cell r="U145">
            <v>43928</v>
          </cell>
          <cell r="V145">
            <v>4911</v>
          </cell>
        </row>
        <row r="146">
          <cell r="E146">
            <v>18100</v>
          </cell>
          <cell r="F146" t="str">
            <v>Building Services</v>
          </cell>
          <cell r="G146">
            <v>50000192</v>
          </cell>
          <cell r="H146">
            <v>50005159</v>
          </cell>
          <cell r="I146" t="str">
            <v>MAINTENANCE TECHNICIAN I</v>
          </cell>
          <cell r="J146">
            <v>10</v>
          </cell>
          <cell r="K146" t="str">
            <v>GR-019</v>
          </cell>
          <cell r="L146">
            <v>5</v>
          </cell>
          <cell r="M146">
            <v>7440</v>
          </cell>
          <cell r="N146" t="str">
            <v>DEVERA</v>
          </cell>
          <cell r="O146" t="str">
            <v>MARK</v>
          </cell>
          <cell r="Q146">
            <v>37.5</v>
          </cell>
          <cell r="R146">
            <v>1</v>
          </cell>
          <cell r="S146">
            <v>1871.99</v>
          </cell>
          <cell r="T146">
            <v>48839</v>
          </cell>
          <cell r="U146">
            <v>47645</v>
          </cell>
          <cell r="V146">
            <v>1194</v>
          </cell>
        </row>
        <row r="147">
          <cell r="E147">
            <v>18100</v>
          </cell>
          <cell r="F147" t="str">
            <v>Building Services</v>
          </cell>
          <cell r="G147">
            <v>50000192</v>
          </cell>
          <cell r="H147">
            <v>50005160</v>
          </cell>
          <cell r="I147" t="str">
            <v>MAINTENANCE TECHNICIAN II</v>
          </cell>
          <cell r="J147">
            <v>10</v>
          </cell>
          <cell r="K147" t="str">
            <v>GR-021</v>
          </cell>
          <cell r="L147">
            <v>5</v>
          </cell>
          <cell r="M147">
            <v>5191</v>
          </cell>
          <cell r="N147" t="str">
            <v>LEE</v>
          </cell>
          <cell r="O147" t="str">
            <v>JOE</v>
          </cell>
          <cell r="Q147">
            <v>37.5</v>
          </cell>
          <cell r="R147">
            <v>1</v>
          </cell>
          <cell r="S147">
            <v>2031.72</v>
          </cell>
          <cell r="T147">
            <v>53006</v>
          </cell>
          <cell r="U147">
            <v>51715</v>
          </cell>
          <cell r="V147">
            <v>1291</v>
          </cell>
        </row>
        <row r="148">
          <cell r="E148">
            <v>18100</v>
          </cell>
          <cell r="F148" t="str">
            <v>Building Services</v>
          </cell>
          <cell r="G148">
            <v>50000192</v>
          </cell>
          <cell r="H148">
            <v>50005161</v>
          </cell>
          <cell r="I148" t="str">
            <v>MAINTENANCE TECHNICIAN II</v>
          </cell>
          <cell r="J148">
            <v>10</v>
          </cell>
          <cell r="K148" t="str">
            <v>GR-021</v>
          </cell>
          <cell r="L148">
            <v>5</v>
          </cell>
          <cell r="M148">
            <v>8996</v>
          </cell>
          <cell r="N148" t="str">
            <v>MCPHERSON</v>
          </cell>
          <cell r="O148" t="str">
            <v>DON</v>
          </cell>
          <cell r="Q148">
            <v>37.5</v>
          </cell>
          <cell r="R148">
            <v>1</v>
          </cell>
          <cell r="S148">
            <v>2031.72</v>
          </cell>
          <cell r="T148">
            <v>53006</v>
          </cell>
          <cell r="U148">
            <v>51715</v>
          </cell>
          <cell r="V148">
            <v>1291</v>
          </cell>
        </row>
        <row r="149">
          <cell r="E149">
            <v>18100</v>
          </cell>
          <cell r="F149" t="str">
            <v>Building Services</v>
          </cell>
          <cell r="G149">
            <v>50000192</v>
          </cell>
          <cell r="H149">
            <v>50005162</v>
          </cell>
          <cell r="I149" t="str">
            <v>MAINTENANCE TECHNICIAN II</v>
          </cell>
          <cell r="J149">
            <v>10</v>
          </cell>
          <cell r="K149" t="str">
            <v>GR-021</v>
          </cell>
          <cell r="L149">
            <v>5</v>
          </cell>
          <cell r="M149">
            <v>597</v>
          </cell>
          <cell r="N149" t="str">
            <v>WONG</v>
          </cell>
          <cell r="O149" t="str">
            <v>SIMON</v>
          </cell>
          <cell r="Q149">
            <v>37.5</v>
          </cell>
          <cell r="R149">
            <v>1</v>
          </cell>
          <cell r="S149">
            <v>2031.72</v>
          </cell>
          <cell r="T149">
            <v>53006</v>
          </cell>
          <cell r="U149">
            <v>51715</v>
          </cell>
          <cell r="V149">
            <v>1291</v>
          </cell>
        </row>
        <row r="150">
          <cell r="E150">
            <v>18100</v>
          </cell>
          <cell r="F150" t="str">
            <v>Building Services</v>
          </cell>
          <cell r="G150">
            <v>50000192</v>
          </cell>
          <cell r="H150">
            <v>50005163</v>
          </cell>
          <cell r="I150" t="str">
            <v>MAINTENANCE TECHNICIAN II</v>
          </cell>
          <cell r="J150">
            <v>10</v>
          </cell>
          <cell r="K150" t="str">
            <v>GR-021</v>
          </cell>
          <cell r="L150">
            <v>5</v>
          </cell>
          <cell r="M150">
            <v>182</v>
          </cell>
          <cell r="N150" t="str">
            <v>LAGACE</v>
          </cell>
          <cell r="O150" t="str">
            <v>RINO</v>
          </cell>
          <cell r="Q150">
            <v>37.5</v>
          </cell>
          <cell r="R150">
            <v>1</v>
          </cell>
          <cell r="S150">
            <v>2031.72</v>
          </cell>
          <cell r="T150">
            <v>53006</v>
          </cell>
          <cell r="U150">
            <v>51715</v>
          </cell>
          <cell r="V150">
            <v>1291</v>
          </cell>
        </row>
        <row r="151">
          <cell r="E151">
            <v>18100</v>
          </cell>
          <cell r="F151" t="str">
            <v>Building Services</v>
          </cell>
          <cell r="G151">
            <v>50000192</v>
          </cell>
          <cell r="H151">
            <v>50005164</v>
          </cell>
          <cell r="I151" t="str">
            <v>MAINTENANCE PLANNER</v>
          </cell>
          <cell r="J151">
            <v>10</v>
          </cell>
          <cell r="K151" t="str">
            <v>GR-022</v>
          </cell>
          <cell r="L151">
            <v>3</v>
          </cell>
          <cell r="M151">
            <v>7064</v>
          </cell>
          <cell r="N151" t="str">
            <v>LEUNG</v>
          </cell>
          <cell r="O151" t="str">
            <v>DENNIS</v>
          </cell>
          <cell r="Q151">
            <v>37.5</v>
          </cell>
          <cell r="R151">
            <v>1</v>
          </cell>
          <cell r="S151">
            <v>2014.85</v>
          </cell>
          <cell r="T151">
            <v>52566</v>
          </cell>
          <cell r="U151">
            <v>49662</v>
          </cell>
          <cell r="V151">
            <v>2904</v>
          </cell>
        </row>
        <row r="152">
          <cell r="E152">
            <v>18100</v>
          </cell>
          <cell r="F152" t="str">
            <v>Building Services</v>
          </cell>
          <cell r="G152">
            <v>50000192</v>
          </cell>
          <cell r="H152">
            <v>50005165</v>
          </cell>
          <cell r="I152" t="str">
            <v>MAINTENANCE TECHNICIAN II</v>
          </cell>
          <cell r="J152">
            <v>10</v>
          </cell>
          <cell r="K152" t="str">
            <v>GR-021</v>
          </cell>
          <cell r="L152">
            <v>5</v>
          </cell>
          <cell r="M152">
            <v>1041</v>
          </cell>
          <cell r="N152" t="str">
            <v>ZAZULAK</v>
          </cell>
          <cell r="O152" t="str">
            <v>JERRY</v>
          </cell>
          <cell r="Q152">
            <v>37.5</v>
          </cell>
          <cell r="R152">
            <v>1</v>
          </cell>
          <cell r="S152">
            <v>2031.72</v>
          </cell>
          <cell r="T152">
            <v>53006</v>
          </cell>
          <cell r="U152">
            <v>51715</v>
          </cell>
          <cell r="V152">
            <v>1291</v>
          </cell>
        </row>
        <row r="153">
          <cell r="E153">
            <v>18100</v>
          </cell>
          <cell r="F153" t="str">
            <v>Building Services</v>
          </cell>
          <cell r="G153">
            <v>50000192</v>
          </cell>
          <cell r="H153">
            <v>50005166</v>
          </cell>
          <cell r="I153" t="str">
            <v>MAINTENANCE TECHNICIAN II</v>
          </cell>
          <cell r="J153">
            <v>10</v>
          </cell>
          <cell r="K153" t="str">
            <v>GR-021</v>
          </cell>
          <cell r="L153">
            <v>5</v>
          </cell>
          <cell r="M153">
            <v>185</v>
          </cell>
          <cell r="N153" t="str">
            <v>BARBATO</v>
          </cell>
          <cell r="O153" t="str">
            <v>DOMINIC</v>
          </cell>
          <cell r="Q153">
            <v>37.5</v>
          </cell>
          <cell r="R153">
            <v>1</v>
          </cell>
          <cell r="S153">
            <v>2031.72</v>
          </cell>
          <cell r="T153">
            <v>53006</v>
          </cell>
          <cell r="U153">
            <v>51715</v>
          </cell>
          <cell r="V153">
            <v>1291</v>
          </cell>
        </row>
        <row r="154">
          <cell r="E154">
            <v>18100</v>
          </cell>
          <cell r="F154" t="str">
            <v>Building Services</v>
          </cell>
          <cell r="G154">
            <v>50000192</v>
          </cell>
          <cell r="H154">
            <v>50005175</v>
          </cell>
          <cell r="I154" t="str">
            <v>BUILDING WORKER</v>
          </cell>
          <cell r="J154">
            <v>10</v>
          </cell>
          <cell r="K154" t="str">
            <v>GR-013</v>
          </cell>
          <cell r="L154">
            <v>5</v>
          </cell>
          <cell r="M154">
            <v>4921</v>
          </cell>
          <cell r="N154" t="str">
            <v>HATCHEN</v>
          </cell>
          <cell r="O154" t="str">
            <v>DALE</v>
          </cell>
          <cell r="Q154">
            <v>37.5</v>
          </cell>
          <cell r="R154">
            <v>1</v>
          </cell>
          <cell r="S154">
            <v>1468.5</v>
          </cell>
          <cell r="T154">
            <v>38312</v>
          </cell>
          <cell r="U154">
            <v>37372</v>
          </cell>
          <cell r="V154">
            <v>940</v>
          </cell>
        </row>
        <row r="155">
          <cell r="E155">
            <v>18100</v>
          </cell>
          <cell r="F155" t="str">
            <v>Building Services</v>
          </cell>
          <cell r="G155">
            <v>50000192</v>
          </cell>
          <cell r="H155">
            <v>50005176</v>
          </cell>
          <cell r="I155" t="str">
            <v>BUILDING WORKER</v>
          </cell>
          <cell r="J155">
            <v>10</v>
          </cell>
          <cell r="K155" t="str">
            <v>GR-013</v>
          </cell>
          <cell r="L155">
            <v>5</v>
          </cell>
          <cell r="M155">
            <v>9032</v>
          </cell>
          <cell r="N155" t="str">
            <v>MADSEN</v>
          </cell>
          <cell r="O155" t="str">
            <v>JEFFERSON</v>
          </cell>
          <cell r="Q155">
            <v>37.5</v>
          </cell>
          <cell r="R155">
            <v>1</v>
          </cell>
          <cell r="S155">
            <v>1468.5</v>
          </cell>
          <cell r="T155">
            <v>38312</v>
          </cell>
          <cell r="U155">
            <v>37372</v>
          </cell>
          <cell r="V155">
            <v>940</v>
          </cell>
        </row>
        <row r="156">
          <cell r="E156">
            <v>18100</v>
          </cell>
          <cell r="F156" t="str">
            <v>Building Services</v>
          </cell>
          <cell r="G156">
            <v>50000192</v>
          </cell>
          <cell r="H156">
            <v>50005177</v>
          </cell>
          <cell r="I156" t="str">
            <v>BUILDING WORKER</v>
          </cell>
          <cell r="J156">
            <v>10</v>
          </cell>
          <cell r="K156" t="str">
            <v>GR-013</v>
          </cell>
          <cell r="L156">
            <v>5</v>
          </cell>
          <cell r="M156">
            <v>9092</v>
          </cell>
          <cell r="N156" t="str">
            <v>TEIXEIRA</v>
          </cell>
          <cell r="O156" t="str">
            <v>NOELLA</v>
          </cell>
          <cell r="Q156">
            <v>37.5</v>
          </cell>
          <cell r="R156">
            <v>1</v>
          </cell>
          <cell r="S156">
            <v>1468.5</v>
          </cell>
          <cell r="T156">
            <v>38312</v>
          </cell>
          <cell r="U156">
            <v>37372</v>
          </cell>
          <cell r="V156">
            <v>940</v>
          </cell>
        </row>
        <row r="157">
          <cell r="E157">
            <v>18100</v>
          </cell>
          <cell r="F157" t="str">
            <v>Building Services</v>
          </cell>
          <cell r="G157">
            <v>50000192</v>
          </cell>
          <cell r="H157">
            <v>50005178</v>
          </cell>
          <cell r="I157" t="str">
            <v>BUILDING WORKER</v>
          </cell>
          <cell r="J157">
            <v>10</v>
          </cell>
          <cell r="K157" t="str">
            <v>GR-013</v>
          </cell>
          <cell r="L157">
            <v>5</v>
          </cell>
          <cell r="M157">
            <v>8973</v>
          </cell>
          <cell r="N157" t="str">
            <v>SUOJANEN</v>
          </cell>
          <cell r="O157" t="str">
            <v>FRED</v>
          </cell>
          <cell r="Q157">
            <v>37.5</v>
          </cell>
          <cell r="R157">
            <v>1</v>
          </cell>
          <cell r="S157">
            <v>1468.5</v>
          </cell>
          <cell r="T157">
            <v>38312</v>
          </cell>
          <cell r="U157">
            <v>37372</v>
          </cell>
          <cell r="V157">
            <v>940</v>
          </cell>
        </row>
        <row r="158">
          <cell r="E158">
            <v>18100</v>
          </cell>
          <cell r="F158" t="str">
            <v>Building Services</v>
          </cell>
          <cell r="G158">
            <v>50000192</v>
          </cell>
          <cell r="H158">
            <v>50005179</v>
          </cell>
          <cell r="I158" t="str">
            <v>BUILDING SERVICES SUPERVISOR II</v>
          </cell>
          <cell r="J158">
            <v>10</v>
          </cell>
          <cell r="K158" t="str">
            <v>GR-022</v>
          </cell>
          <cell r="L158">
            <v>3</v>
          </cell>
          <cell r="M158">
            <v>0</v>
          </cell>
          <cell r="Q158">
            <v>37.5</v>
          </cell>
          <cell r="R158">
            <v>1</v>
          </cell>
          <cell r="S158">
            <v>1950.76</v>
          </cell>
          <cell r="T158">
            <v>50894</v>
          </cell>
          <cell r="U158">
            <v>49660.95</v>
          </cell>
          <cell r="V158">
            <v>1233.05</v>
          </cell>
        </row>
        <row r="159">
          <cell r="E159">
            <v>18100</v>
          </cell>
          <cell r="F159" t="str">
            <v>Building Services</v>
          </cell>
          <cell r="G159">
            <v>50000192</v>
          </cell>
          <cell r="H159">
            <v>50005180</v>
          </cell>
          <cell r="I159" t="str">
            <v>BUILDING WORKER</v>
          </cell>
          <cell r="J159">
            <v>10</v>
          </cell>
          <cell r="K159" t="str">
            <v>GR-013</v>
          </cell>
          <cell r="L159">
            <v>5</v>
          </cell>
          <cell r="M159">
            <v>7957</v>
          </cell>
          <cell r="N159" t="str">
            <v>ROMERA</v>
          </cell>
          <cell r="O159" t="str">
            <v>EFREN</v>
          </cell>
          <cell r="Q159">
            <v>37.5</v>
          </cell>
          <cell r="R159">
            <v>1</v>
          </cell>
          <cell r="S159">
            <v>1468.5</v>
          </cell>
          <cell r="T159">
            <v>38312</v>
          </cell>
          <cell r="U159">
            <v>37372</v>
          </cell>
          <cell r="V159">
            <v>940</v>
          </cell>
        </row>
        <row r="160">
          <cell r="E160">
            <v>18100</v>
          </cell>
          <cell r="F160" t="str">
            <v>Building Services</v>
          </cell>
          <cell r="G160">
            <v>50000192</v>
          </cell>
          <cell r="H160">
            <v>50005181</v>
          </cell>
          <cell r="I160" t="str">
            <v>BUILDING WORKER</v>
          </cell>
          <cell r="J160">
            <v>10</v>
          </cell>
          <cell r="K160" t="str">
            <v>GR-013</v>
          </cell>
          <cell r="L160">
            <v>5</v>
          </cell>
          <cell r="M160">
            <v>7868</v>
          </cell>
          <cell r="N160" t="str">
            <v>WYNN</v>
          </cell>
          <cell r="O160" t="str">
            <v>MAUNG</v>
          </cell>
          <cell r="Q160">
            <v>37.5</v>
          </cell>
          <cell r="R160">
            <v>1</v>
          </cell>
          <cell r="S160">
            <v>1468.5</v>
          </cell>
          <cell r="T160">
            <v>38312</v>
          </cell>
          <cell r="U160">
            <v>37372</v>
          </cell>
          <cell r="V160">
            <v>940</v>
          </cell>
        </row>
        <row r="161">
          <cell r="E161">
            <v>18100</v>
          </cell>
          <cell r="F161" t="str">
            <v>Building Services</v>
          </cell>
          <cell r="G161">
            <v>50000192</v>
          </cell>
          <cell r="H161">
            <v>50005182</v>
          </cell>
          <cell r="I161" t="str">
            <v>BUILDING WORKER</v>
          </cell>
          <cell r="J161">
            <v>10</v>
          </cell>
          <cell r="K161" t="str">
            <v>GR-013</v>
          </cell>
          <cell r="L161">
            <v>5</v>
          </cell>
          <cell r="M161">
            <v>4492</v>
          </cell>
          <cell r="N161" t="str">
            <v>ROONEY</v>
          </cell>
          <cell r="O161" t="str">
            <v>STEVEN</v>
          </cell>
          <cell r="Q161">
            <v>37.5</v>
          </cell>
          <cell r="R161">
            <v>1</v>
          </cell>
          <cell r="S161">
            <v>1468.5</v>
          </cell>
          <cell r="T161">
            <v>38312</v>
          </cell>
          <cell r="U161">
            <v>37372</v>
          </cell>
          <cell r="V161">
            <v>940</v>
          </cell>
        </row>
        <row r="162">
          <cell r="E162">
            <v>18100</v>
          </cell>
          <cell r="F162" t="str">
            <v>Building Services</v>
          </cell>
          <cell r="G162">
            <v>50000192</v>
          </cell>
          <cell r="H162">
            <v>50005183</v>
          </cell>
          <cell r="I162" t="str">
            <v>BUILDING WORKER</v>
          </cell>
          <cell r="J162">
            <v>10</v>
          </cell>
          <cell r="K162" t="str">
            <v>GR-014</v>
          </cell>
          <cell r="L162">
            <v>5</v>
          </cell>
          <cell r="M162">
            <v>3828</v>
          </cell>
          <cell r="N162" t="str">
            <v>DRYDEN</v>
          </cell>
          <cell r="O162" t="str">
            <v>DAVID</v>
          </cell>
          <cell r="Q162">
            <v>37.5</v>
          </cell>
          <cell r="R162">
            <v>1</v>
          </cell>
          <cell r="S162">
            <v>1526.99</v>
          </cell>
          <cell r="T162">
            <v>39838</v>
          </cell>
          <cell r="U162">
            <v>38860</v>
          </cell>
          <cell r="V162">
            <v>978</v>
          </cell>
        </row>
        <row r="163">
          <cell r="E163">
            <v>18100</v>
          </cell>
          <cell r="F163" t="str">
            <v>Building Services</v>
          </cell>
          <cell r="G163">
            <v>50000192</v>
          </cell>
          <cell r="H163">
            <v>50005184</v>
          </cell>
          <cell r="I163" t="str">
            <v>BUILDING WORKER</v>
          </cell>
          <cell r="J163">
            <v>10</v>
          </cell>
          <cell r="K163" t="str">
            <v>GR-013</v>
          </cell>
          <cell r="L163">
            <v>5</v>
          </cell>
          <cell r="M163">
            <v>162</v>
          </cell>
          <cell r="N163" t="str">
            <v>CUSTEAU</v>
          </cell>
          <cell r="O163" t="str">
            <v>JACQUES</v>
          </cell>
          <cell r="Q163">
            <v>37.5</v>
          </cell>
          <cell r="R163">
            <v>1</v>
          </cell>
          <cell r="S163">
            <v>1468.5</v>
          </cell>
          <cell r="T163">
            <v>38312</v>
          </cell>
          <cell r="U163">
            <v>37372</v>
          </cell>
          <cell r="V163">
            <v>940</v>
          </cell>
        </row>
        <row r="164">
          <cell r="E164">
            <v>18100</v>
          </cell>
          <cell r="F164" t="str">
            <v>Building Services</v>
          </cell>
          <cell r="G164">
            <v>50000192</v>
          </cell>
          <cell r="H164">
            <v>50005185</v>
          </cell>
          <cell r="I164" t="str">
            <v>BUILDING WORKER</v>
          </cell>
          <cell r="J164">
            <v>10</v>
          </cell>
          <cell r="K164" t="str">
            <v>GR-013</v>
          </cell>
          <cell r="L164">
            <v>5</v>
          </cell>
          <cell r="M164">
            <v>9045</v>
          </cell>
          <cell r="N164" t="str">
            <v>TSOUPAKIS</v>
          </cell>
          <cell r="O164" t="str">
            <v>GEORGE</v>
          </cell>
          <cell r="Q164">
            <v>37.5</v>
          </cell>
          <cell r="R164">
            <v>1</v>
          </cell>
          <cell r="S164">
            <v>1468.5</v>
          </cell>
          <cell r="T164">
            <v>38312</v>
          </cell>
          <cell r="U164">
            <v>37372</v>
          </cell>
          <cell r="V164">
            <v>940</v>
          </cell>
        </row>
        <row r="165">
          <cell r="E165">
            <v>18100</v>
          </cell>
          <cell r="F165" t="str">
            <v>Building Services</v>
          </cell>
          <cell r="G165">
            <v>50000192</v>
          </cell>
          <cell r="H165">
            <v>50005186</v>
          </cell>
          <cell r="I165" t="str">
            <v>BUILDING WORKER</v>
          </cell>
          <cell r="J165">
            <v>10</v>
          </cell>
          <cell r="K165" t="str">
            <v>GR-013</v>
          </cell>
          <cell r="L165">
            <v>3</v>
          </cell>
          <cell r="M165">
            <v>12064</v>
          </cell>
          <cell r="N165" t="str">
            <v>MOSCOSO</v>
          </cell>
          <cell r="O165" t="str">
            <v>ALFRED</v>
          </cell>
          <cell r="Q165">
            <v>37.5</v>
          </cell>
          <cell r="R165">
            <v>1</v>
          </cell>
          <cell r="S165">
            <v>1468.5</v>
          </cell>
          <cell r="T165">
            <v>38312</v>
          </cell>
          <cell r="U165">
            <v>34457</v>
          </cell>
          <cell r="V165">
            <v>3855</v>
          </cell>
        </row>
        <row r="166">
          <cell r="E166">
            <v>18100</v>
          </cell>
          <cell r="F166" t="str">
            <v>Building Services</v>
          </cell>
          <cell r="G166">
            <v>50000192</v>
          </cell>
          <cell r="H166">
            <v>50005187</v>
          </cell>
          <cell r="I166" t="str">
            <v>BUILDING WORKER</v>
          </cell>
          <cell r="J166">
            <v>10</v>
          </cell>
          <cell r="K166" t="str">
            <v>GR-013</v>
          </cell>
          <cell r="L166">
            <v>5</v>
          </cell>
          <cell r="M166">
            <v>4594</v>
          </cell>
          <cell r="N166" t="str">
            <v>DERCALOUSTIAN</v>
          </cell>
          <cell r="O166" t="str">
            <v>OSSANA</v>
          </cell>
          <cell r="Q166">
            <v>37.5</v>
          </cell>
          <cell r="R166">
            <v>1</v>
          </cell>
          <cell r="S166">
            <v>1468.5</v>
          </cell>
          <cell r="T166">
            <v>38312</v>
          </cell>
          <cell r="U166">
            <v>37372</v>
          </cell>
          <cell r="V166">
            <v>940</v>
          </cell>
        </row>
        <row r="167">
          <cell r="E167">
            <v>18100</v>
          </cell>
          <cell r="F167" t="str">
            <v>Building Services</v>
          </cell>
          <cell r="G167">
            <v>50000192</v>
          </cell>
          <cell r="H167">
            <v>50005188</v>
          </cell>
          <cell r="I167" t="str">
            <v>BUILDING WORKER</v>
          </cell>
          <cell r="J167">
            <v>10</v>
          </cell>
          <cell r="K167" t="str">
            <v>GR-014</v>
          </cell>
          <cell r="L167">
            <v>5</v>
          </cell>
          <cell r="M167">
            <v>3865</v>
          </cell>
          <cell r="N167" t="str">
            <v>RIVARD</v>
          </cell>
          <cell r="O167" t="str">
            <v>WALLACE</v>
          </cell>
          <cell r="Q167">
            <v>37.5</v>
          </cell>
          <cell r="R167">
            <v>1</v>
          </cell>
          <cell r="S167">
            <v>1526.99</v>
          </cell>
          <cell r="T167">
            <v>39838</v>
          </cell>
          <cell r="U167">
            <v>38860</v>
          </cell>
          <cell r="V167">
            <v>978</v>
          </cell>
        </row>
        <row r="168">
          <cell r="E168">
            <v>18100</v>
          </cell>
          <cell r="F168" t="str">
            <v>Building Services</v>
          </cell>
          <cell r="G168">
            <v>50000192</v>
          </cell>
          <cell r="H168">
            <v>50005189</v>
          </cell>
          <cell r="I168" t="str">
            <v>BUILDING WORKER</v>
          </cell>
          <cell r="J168">
            <v>10</v>
          </cell>
          <cell r="K168" t="str">
            <v>GR-013</v>
          </cell>
          <cell r="L168">
            <v>5</v>
          </cell>
          <cell r="M168">
            <v>6659</v>
          </cell>
          <cell r="N168" t="str">
            <v>BASRA</v>
          </cell>
          <cell r="O168" t="str">
            <v>SUKHDEV</v>
          </cell>
          <cell r="Q168">
            <v>37.5</v>
          </cell>
          <cell r="R168">
            <v>1</v>
          </cell>
          <cell r="S168">
            <v>1468.5</v>
          </cell>
          <cell r="T168">
            <v>38312</v>
          </cell>
          <cell r="U168">
            <v>37372</v>
          </cell>
          <cell r="V168">
            <v>940</v>
          </cell>
        </row>
        <row r="169">
          <cell r="E169">
            <v>18100</v>
          </cell>
          <cell r="F169" t="str">
            <v>Building Services</v>
          </cell>
          <cell r="G169">
            <v>50000192</v>
          </cell>
          <cell r="H169">
            <v>50005190</v>
          </cell>
          <cell r="I169" t="str">
            <v>BUILDING WORKER</v>
          </cell>
          <cell r="J169">
            <v>10</v>
          </cell>
          <cell r="K169" t="str">
            <v>GR-013</v>
          </cell>
          <cell r="L169">
            <v>4</v>
          </cell>
          <cell r="M169">
            <v>7983</v>
          </cell>
          <cell r="N169" t="str">
            <v>BACHAN</v>
          </cell>
          <cell r="O169" t="str">
            <v>DEO</v>
          </cell>
          <cell r="Q169">
            <v>37.5</v>
          </cell>
          <cell r="R169">
            <v>1</v>
          </cell>
          <cell r="S169">
            <v>1463.09</v>
          </cell>
          <cell r="T169">
            <v>38171</v>
          </cell>
          <cell r="U169">
            <v>35664</v>
          </cell>
          <cell r="V169">
            <v>2507</v>
          </cell>
        </row>
        <row r="170">
          <cell r="E170">
            <v>18100</v>
          </cell>
          <cell r="F170" t="str">
            <v>Building Services</v>
          </cell>
          <cell r="G170">
            <v>50000192</v>
          </cell>
          <cell r="H170">
            <v>50005191</v>
          </cell>
          <cell r="I170" t="str">
            <v>BUILDING WORKER</v>
          </cell>
          <cell r="J170">
            <v>10</v>
          </cell>
          <cell r="K170" t="str">
            <v>GR-013</v>
          </cell>
          <cell r="L170">
            <v>5</v>
          </cell>
          <cell r="M170">
            <v>2768</v>
          </cell>
          <cell r="N170" t="str">
            <v>VLADINSKI</v>
          </cell>
          <cell r="O170" t="str">
            <v>MIKE</v>
          </cell>
          <cell r="Q170">
            <v>37.5</v>
          </cell>
          <cell r="R170">
            <v>1</v>
          </cell>
          <cell r="S170">
            <v>1468.5</v>
          </cell>
          <cell r="T170">
            <v>38312</v>
          </cell>
          <cell r="U170">
            <v>37372</v>
          </cell>
          <cell r="V170">
            <v>940</v>
          </cell>
        </row>
        <row r="171">
          <cell r="E171">
            <v>18100</v>
          </cell>
          <cell r="F171" t="str">
            <v>Building Services</v>
          </cell>
          <cell r="G171">
            <v>50000192</v>
          </cell>
          <cell r="H171">
            <v>50005192</v>
          </cell>
          <cell r="I171" t="str">
            <v>BUILDING WORKER</v>
          </cell>
          <cell r="J171">
            <v>10</v>
          </cell>
          <cell r="K171" t="str">
            <v>GR-013</v>
          </cell>
          <cell r="L171">
            <v>5</v>
          </cell>
          <cell r="M171">
            <v>11005</v>
          </cell>
          <cell r="N171" t="str">
            <v>HANEY</v>
          </cell>
          <cell r="O171" t="str">
            <v>ALYSON</v>
          </cell>
          <cell r="Q171">
            <v>37.5</v>
          </cell>
          <cell r="R171">
            <v>1</v>
          </cell>
          <cell r="S171">
            <v>1468.5</v>
          </cell>
          <cell r="T171">
            <v>38312</v>
          </cell>
          <cell r="U171">
            <v>37372</v>
          </cell>
          <cell r="V171">
            <v>940</v>
          </cell>
        </row>
        <row r="172">
          <cell r="E172">
            <v>18100</v>
          </cell>
          <cell r="F172" t="str">
            <v>Building Services</v>
          </cell>
          <cell r="G172">
            <v>50000192</v>
          </cell>
          <cell r="H172">
            <v>50005193</v>
          </cell>
          <cell r="I172" t="str">
            <v>BUILDING WORKER</v>
          </cell>
          <cell r="J172">
            <v>10</v>
          </cell>
          <cell r="K172" t="str">
            <v>GR-013</v>
          </cell>
          <cell r="L172">
            <v>5</v>
          </cell>
          <cell r="M172">
            <v>3025</v>
          </cell>
          <cell r="N172" t="str">
            <v>DIBLASIO</v>
          </cell>
          <cell r="O172" t="str">
            <v>ALFONSO</v>
          </cell>
          <cell r="Q172">
            <v>37.5</v>
          </cell>
          <cell r="R172">
            <v>1</v>
          </cell>
          <cell r="S172">
            <v>1468.5</v>
          </cell>
          <cell r="T172">
            <v>38312</v>
          </cell>
          <cell r="U172">
            <v>37372</v>
          </cell>
          <cell r="V172">
            <v>940</v>
          </cell>
        </row>
        <row r="173">
          <cell r="E173">
            <v>18100</v>
          </cell>
          <cell r="F173" t="str">
            <v>Building Services</v>
          </cell>
          <cell r="G173">
            <v>50000192</v>
          </cell>
          <cell r="H173">
            <v>50005194</v>
          </cell>
          <cell r="I173" t="str">
            <v>BUILDING WORKER</v>
          </cell>
          <cell r="J173">
            <v>10</v>
          </cell>
          <cell r="K173" t="str">
            <v>GR-013</v>
          </cell>
          <cell r="L173">
            <v>5</v>
          </cell>
          <cell r="M173">
            <v>4773</v>
          </cell>
          <cell r="N173" t="str">
            <v>NARAIN</v>
          </cell>
          <cell r="O173" t="str">
            <v>SATYA</v>
          </cell>
          <cell r="Q173">
            <v>37.5</v>
          </cell>
          <cell r="R173">
            <v>1</v>
          </cell>
          <cell r="S173">
            <v>1468.5</v>
          </cell>
          <cell r="T173">
            <v>38312</v>
          </cell>
          <cell r="U173">
            <v>37372</v>
          </cell>
          <cell r="V173">
            <v>940</v>
          </cell>
        </row>
        <row r="174">
          <cell r="E174">
            <v>18100</v>
          </cell>
          <cell r="F174" t="str">
            <v>Building Services</v>
          </cell>
          <cell r="G174">
            <v>50000192</v>
          </cell>
          <cell r="H174">
            <v>50005552</v>
          </cell>
          <cell r="I174" t="str">
            <v>BUILDING WORKER</v>
          </cell>
          <cell r="J174">
            <v>10</v>
          </cell>
          <cell r="K174" t="str">
            <v>GR-013</v>
          </cell>
          <cell r="L174">
            <v>5</v>
          </cell>
          <cell r="M174">
            <v>6597</v>
          </cell>
          <cell r="N174" t="str">
            <v>NARAYAN</v>
          </cell>
          <cell r="O174" t="str">
            <v>PRADEEP</v>
          </cell>
          <cell r="Q174">
            <v>37.5</v>
          </cell>
          <cell r="R174">
            <v>1</v>
          </cell>
          <cell r="S174">
            <v>1468.5</v>
          </cell>
          <cell r="T174">
            <v>38312</v>
          </cell>
          <cell r="U174">
            <v>37372</v>
          </cell>
          <cell r="V174">
            <v>940</v>
          </cell>
        </row>
        <row r="175">
          <cell r="E175">
            <v>18100</v>
          </cell>
          <cell r="F175" t="str">
            <v>Building Services</v>
          </cell>
          <cell r="G175">
            <v>50000192</v>
          </cell>
          <cell r="H175">
            <v>50005577</v>
          </cell>
          <cell r="I175" t="str">
            <v>BUILDING WORKER</v>
          </cell>
          <cell r="J175">
            <v>10</v>
          </cell>
          <cell r="K175" t="str">
            <v>GR-013</v>
          </cell>
          <cell r="L175">
            <v>5</v>
          </cell>
          <cell r="M175">
            <v>7866</v>
          </cell>
          <cell r="N175" t="str">
            <v>ABBASPOUR</v>
          </cell>
          <cell r="O175" t="str">
            <v>MAJID (MIKE)</v>
          </cell>
          <cell r="Q175">
            <v>37.5</v>
          </cell>
          <cell r="R175">
            <v>1</v>
          </cell>
          <cell r="S175">
            <v>1468.5</v>
          </cell>
          <cell r="T175">
            <v>38312</v>
          </cell>
          <cell r="U175">
            <v>37372</v>
          </cell>
          <cell r="V175">
            <v>940</v>
          </cell>
        </row>
        <row r="176">
          <cell r="E176">
            <v>18100</v>
          </cell>
          <cell r="F176" t="str">
            <v>Building Services</v>
          </cell>
          <cell r="G176">
            <v>50000192</v>
          </cell>
          <cell r="H176">
            <v>50005588</v>
          </cell>
          <cell r="I176" t="str">
            <v>BUILDING WORKER</v>
          </cell>
          <cell r="J176">
            <v>60</v>
          </cell>
          <cell r="K176" t="str">
            <v>GR-013</v>
          </cell>
          <cell r="L176">
            <v>5</v>
          </cell>
          <cell r="M176">
            <v>4831</v>
          </cell>
          <cell r="N176" t="str">
            <v>CORTES</v>
          </cell>
          <cell r="O176" t="str">
            <v>EDUARDO</v>
          </cell>
          <cell r="Q176">
            <v>37.5</v>
          </cell>
          <cell r="R176">
            <v>1</v>
          </cell>
          <cell r="S176">
            <v>1468.5</v>
          </cell>
          <cell r="T176">
            <v>38312</v>
          </cell>
          <cell r="U176">
            <v>37372</v>
          </cell>
          <cell r="V176">
            <v>940</v>
          </cell>
        </row>
        <row r="177">
          <cell r="E177">
            <v>18100</v>
          </cell>
          <cell r="F177" t="str">
            <v>Building Services</v>
          </cell>
          <cell r="G177">
            <v>50000192</v>
          </cell>
          <cell r="H177">
            <v>50005616</v>
          </cell>
          <cell r="I177" t="str">
            <v>BUILDING CLEANER</v>
          </cell>
          <cell r="J177">
            <v>70</v>
          </cell>
          <cell r="K177" t="str">
            <v>GR-131</v>
          </cell>
          <cell r="L177">
            <v>1</v>
          </cell>
          <cell r="M177">
            <v>8013</v>
          </cell>
          <cell r="N177" t="str">
            <v>PILLAI</v>
          </cell>
          <cell r="O177" t="str">
            <v>PADMA</v>
          </cell>
          <cell r="Q177">
            <v>22.5</v>
          </cell>
          <cell r="R177">
            <v>0.7</v>
          </cell>
          <cell r="S177">
            <v>773.08</v>
          </cell>
          <cell r="T177">
            <v>20169</v>
          </cell>
          <cell r="U177">
            <v>19676</v>
          </cell>
          <cell r="V177">
            <v>493</v>
          </cell>
        </row>
        <row r="178">
          <cell r="E178">
            <v>18100</v>
          </cell>
          <cell r="F178" t="str">
            <v>Building Services</v>
          </cell>
          <cell r="G178">
            <v>50000192</v>
          </cell>
          <cell r="H178">
            <v>50005623</v>
          </cell>
          <cell r="I178" t="str">
            <v>BUILDING CLEANER</v>
          </cell>
          <cell r="J178">
            <v>10</v>
          </cell>
          <cell r="K178" t="str">
            <v>GR-131</v>
          </cell>
          <cell r="L178">
            <v>1</v>
          </cell>
          <cell r="M178">
            <v>0</v>
          </cell>
          <cell r="Q178">
            <v>37.5</v>
          </cell>
          <cell r="R178">
            <v>1</v>
          </cell>
          <cell r="S178">
            <v>1288.5</v>
          </cell>
          <cell r="T178">
            <v>33616</v>
          </cell>
          <cell r="U178">
            <v>32794.230000000003</v>
          </cell>
          <cell r="V178">
            <v>821.77</v>
          </cell>
        </row>
        <row r="179">
          <cell r="E179">
            <v>18100</v>
          </cell>
          <cell r="F179" t="str">
            <v>Building Services</v>
          </cell>
          <cell r="G179">
            <v>50000192</v>
          </cell>
          <cell r="H179">
            <v>50005631</v>
          </cell>
          <cell r="I179" t="str">
            <v>BUILDING WORKER</v>
          </cell>
          <cell r="J179">
            <v>10</v>
          </cell>
          <cell r="K179" t="str">
            <v>GR-013</v>
          </cell>
          <cell r="L179">
            <v>5</v>
          </cell>
          <cell r="M179">
            <v>6610</v>
          </cell>
          <cell r="N179" t="str">
            <v>LINGAM</v>
          </cell>
          <cell r="O179" t="str">
            <v>SHASHI</v>
          </cell>
          <cell r="Q179">
            <v>37.5</v>
          </cell>
          <cell r="R179">
            <v>1</v>
          </cell>
          <cell r="S179">
            <v>1468.5</v>
          </cell>
          <cell r="T179">
            <v>38312</v>
          </cell>
          <cell r="U179">
            <v>37372</v>
          </cell>
          <cell r="V179">
            <v>940</v>
          </cell>
        </row>
        <row r="180">
          <cell r="E180">
            <v>18100</v>
          </cell>
          <cell r="F180" t="str">
            <v>Building Services</v>
          </cell>
          <cell r="G180">
            <v>50000192</v>
          </cell>
          <cell r="H180">
            <v>50005726</v>
          </cell>
          <cell r="I180" t="str">
            <v>BUILDING WORKER</v>
          </cell>
          <cell r="J180">
            <v>10</v>
          </cell>
          <cell r="K180" t="str">
            <v>GR-013</v>
          </cell>
          <cell r="L180">
            <v>5</v>
          </cell>
          <cell r="M180">
            <v>3255</v>
          </cell>
          <cell r="N180" t="str">
            <v>RAI</v>
          </cell>
          <cell r="O180" t="str">
            <v>GURDIAL</v>
          </cell>
          <cell r="Q180">
            <v>37.5</v>
          </cell>
          <cell r="R180">
            <v>1</v>
          </cell>
          <cell r="S180">
            <v>1468.5</v>
          </cell>
          <cell r="T180">
            <v>38312</v>
          </cell>
          <cell r="U180">
            <v>37372</v>
          </cell>
          <cell r="V180">
            <v>940</v>
          </cell>
        </row>
        <row r="181">
          <cell r="E181">
            <v>18100</v>
          </cell>
          <cell r="F181" t="str">
            <v>Building Services</v>
          </cell>
          <cell r="G181">
            <v>50000192</v>
          </cell>
          <cell r="H181">
            <v>50005755</v>
          </cell>
          <cell r="I181" t="str">
            <v>WORKING SUPERVISOR - BUILDING SERVICES</v>
          </cell>
          <cell r="J181">
            <v>10</v>
          </cell>
          <cell r="K181" t="str">
            <v>GR-015</v>
          </cell>
          <cell r="L181">
            <v>5</v>
          </cell>
          <cell r="M181">
            <v>5731</v>
          </cell>
          <cell r="N181" t="str">
            <v>JAGORE</v>
          </cell>
          <cell r="O181" t="str">
            <v>RATTAN</v>
          </cell>
          <cell r="Q181">
            <v>37.5</v>
          </cell>
          <cell r="R181">
            <v>1</v>
          </cell>
          <cell r="S181">
            <v>1590.73</v>
          </cell>
          <cell r="T181">
            <v>41501</v>
          </cell>
          <cell r="U181">
            <v>40484</v>
          </cell>
          <cell r="V181">
            <v>1017</v>
          </cell>
        </row>
        <row r="182">
          <cell r="E182">
            <v>18100</v>
          </cell>
          <cell r="F182" t="str">
            <v>Building Services</v>
          </cell>
          <cell r="G182">
            <v>50000192</v>
          </cell>
          <cell r="H182">
            <v>50005756</v>
          </cell>
          <cell r="I182" t="str">
            <v>WORKING SUPERVISOR - BUILDING SERVICES</v>
          </cell>
          <cell r="J182">
            <v>10</v>
          </cell>
          <cell r="K182" t="str">
            <v>GR-015</v>
          </cell>
          <cell r="L182">
            <v>5</v>
          </cell>
          <cell r="M182">
            <v>3011</v>
          </cell>
          <cell r="N182" t="str">
            <v>DUNSTER</v>
          </cell>
          <cell r="O182" t="str">
            <v>DAVE</v>
          </cell>
          <cell r="Q182">
            <v>37.5</v>
          </cell>
          <cell r="R182">
            <v>1</v>
          </cell>
          <cell r="S182">
            <v>1590.73</v>
          </cell>
          <cell r="T182">
            <v>41501</v>
          </cell>
          <cell r="U182">
            <v>40484</v>
          </cell>
          <cell r="V182">
            <v>1017</v>
          </cell>
        </row>
        <row r="183">
          <cell r="E183">
            <v>18100</v>
          </cell>
          <cell r="F183" t="str">
            <v>Building Services</v>
          </cell>
          <cell r="G183">
            <v>50000192</v>
          </cell>
          <cell r="H183">
            <v>50005762</v>
          </cell>
          <cell r="I183" t="str">
            <v>BUILDING WORKER</v>
          </cell>
          <cell r="J183">
            <v>10</v>
          </cell>
          <cell r="K183" t="str">
            <v>GR-116</v>
          </cell>
          <cell r="L183">
            <v>5</v>
          </cell>
          <cell r="M183">
            <v>6362</v>
          </cell>
          <cell r="N183" t="str">
            <v>BEVACQUA</v>
          </cell>
          <cell r="O183" t="str">
            <v>UMBERTO</v>
          </cell>
          <cell r="Q183">
            <v>37.5</v>
          </cell>
          <cell r="R183">
            <v>1</v>
          </cell>
          <cell r="S183">
            <v>1573.48</v>
          </cell>
          <cell r="T183">
            <v>41051</v>
          </cell>
          <cell r="U183">
            <v>40053</v>
          </cell>
          <cell r="V183">
            <v>998</v>
          </cell>
        </row>
        <row r="184">
          <cell r="E184">
            <v>18100</v>
          </cell>
          <cell r="F184" t="str">
            <v>Building Services</v>
          </cell>
          <cell r="G184">
            <v>50000192</v>
          </cell>
          <cell r="H184">
            <v>50005763</v>
          </cell>
          <cell r="I184" t="str">
            <v>BUILDING WORKER</v>
          </cell>
          <cell r="J184">
            <v>10</v>
          </cell>
          <cell r="K184" t="str">
            <v>GR-116</v>
          </cell>
          <cell r="L184">
            <v>5</v>
          </cell>
          <cell r="M184">
            <v>2575</v>
          </cell>
          <cell r="N184" t="str">
            <v>PARROTTA</v>
          </cell>
          <cell r="O184" t="str">
            <v>LOUIE</v>
          </cell>
          <cell r="Q184">
            <v>37.5</v>
          </cell>
          <cell r="R184">
            <v>1</v>
          </cell>
          <cell r="S184">
            <v>1573.48</v>
          </cell>
          <cell r="T184">
            <v>41051</v>
          </cell>
          <cell r="U184">
            <v>40053</v>
          </cell>
          <cell r="V184">
            <v>998</v>
          </cell>
        </row>
        <row r="185">
          <cell r="E185">
            <v>18100</v>
          </cell>
          <cell r="F185" t="str">
            <v>Building Services</v>
          </cell>
          <cell r="G185">
            <v>50000192</v>
          </cell>
          <cell r="H185">
            <v>50005764</v>
          </cell>
          <cell r="I185" t="str">
            <v>BUILDING WORKER</v>
          </cell>
          <cell r="J185">
            <v>10</v>
          </cell>
          <cell r="K185" t="str">
            <v>GR-115</v>
          </cell>
          <cell r="L185">
            <v>5</v>
          </cell>
          <cell r="M185">
            <v>2169</v>
          </cell>
          <cell r="N185" t="str">
            <v>PANTELIDIS</v>
          </cell>
          <cell r="O185" t="str">
            <v>GEORGE</v>
          </cell>
          <cell r="Q185">
            <v>37.5</v>
          </cell>
          <cell r="R185">
            <v>1</v>
          </cell>
          <cell r="S185">
            <v>1510.47</v>
          </cell>
          <cell r="T185">
            <v>39407</v>
          </cell>
          <cell r="U185">
            <v>38449</v>
          </cell>
          <cell r="V185">
            <v>958</v>
          </cell>
        </row>
        <row r="186">
          <cell r="E186">
            <v>18100</v>
          </cell>
          <cell r="F186" t="str">
            <v>Building Services</v>
          </cell>
          <cell r="G186">
            <v>50000192</v>
          </cell>
          <cell r="H186">
            <v>50005767</v>
          </cell>
          <cell r="I186" t="str">
            <v>MAINTENANCE TECHNICIAN I</v>
          </cell>
          <cell r="J186">
            <v>10</v>
          </cell>
          <cell r="K186" t="str">
            <v>GR-019</v>
          </cell>
          <cell r="L186">
            <v>5</v>
          </cell>
          <cell r="M186">
            <v>4829</v>
          </cell>
          <cell r="N186" t="str">
            <v>WONG</v>
          </cell>
          <cell r="O186" t="str">
            <v>WAYNE</v>
          </cell>
          <cell r="Q186">
            <v>37.5</v>
          </cell>
          <cell r="R186">
            <v>1</v>
          </cell>
          <cell r="S186">
            <v>1871.99</v>
          </cell>
          <cell r="T186">
            <v>48839</v>
          </cell>
          <cell r="U186">
            <v>47645</v>
          </cell>
          <cell r="V186">
            <v>1194</v>
          </cell>
        </row>
        <row r="187">
          <cell r="E187">
            <v>18100</v>
          </cell>
          <cell r="F187" t="str">
            <v>Building Services</v>
          </cell>
          <cell r="G187">
            <v>50000192</v>
          </cell>
          <cell r="H187">
            <v>50005768</v>
          </cell>
          <cell r="I187" t="str">
            <v>MAINTENANCE TECHNICIAN I</v>
          </cell>
          <cell r="J187">
            <v>10</v>
          </cell>
          <cell r="K187" t="str">
            <v>GR-019</v>
          </cell>
          <cell r="L187">
            <v>3</v>
          </cell>
          <cell r="M187">
            <v>0</v>
          </cell>
          <cell r="Q187">
            <v>37.5</v>
          </cell>
          <cell r="R187">
            <v>1</v>
          </cell>
          <cell r="S187">
            <v>1725.77</v>
          </cell>
          <cell r="T187">
            <v>45024</v>
          </cell>
          <cell r="U187">
            <v>43928</v>
          </cell>
          <cell r="V187">
            <v>1096</v>
          </cell>
        </row>
        <row r="188">
          <cell r="E188">
            <v>18100</v>
          </cell>
          <cell r="F188" t="str">
            <v>Building Services</v>
          </cell>
          <cell r="G188">
            <v>50000192</v>
          </cell>
          <cell r="H188">
            <v>50005769</v>
          </cell>
          <cell r="I188" t="str">
            <v>MAINTENANCE TECHNICIAN I</v>
          </cell>
          <cell r="J188">
            <v>10</v>
          </cell>
          <cell r="K188" t="str">
            <v>GR-019</v>
          </cell>
          <cell r="L188">
            <v>3</v>
          </cell>
          <cell r="M188">
            <v>0</v>
          </cell>
          <cell r="Q188">
            <v>37.5</v>
          </cell>
          <cell r="R188">
            <v>1</v>
          </cell>
          <cell r="S188">
            <v>1725.77</v>
          </cell>
          <cell r="T188">
            <v>45024</v>
          </cell>
          <cell r="U188">
            <v>43928</v>
          </cell>
          <cell r="V188">
            <v>1096</v>
          </cell>
        </row>
        <row r="189">
          <cell r="E189">
            <v>18100</v>
          </cell>
          <cell r="F189" t="str">
            <v>Building Services</v>
          </cell>
          <cell r="G189">
            <v>50000192</v>
          </cell>
          <cell r="H189">
            <v>50005774</v>
          </cell>
          <cell r="I189" t="str">
            <v>MAINTENANCE TECHNICIAN II</v>
          </cell>
          <cell r="J189">
            <v>10</v>
          </cell>
          <cell r="K189" t="str">
            <v>GR-021</v>
          </cell>
          <cell r="L189">
            <v>5</v>
          </cell>
          <cell r="M189">
            <v>1352</v>
          </cell>
          <cell r="N189" t="str">
            <v>KISHORE</v>
          </cell>
          <cell r="O189" t="str">
            <v>KAMAL</v>
          </cell>
          <cell r="Q189">
            <v>37.5</v>
          </cell>
          <cell r="R189">
            <v>1</v>
          </cell>
          <cell r="S189">
            <v>2031.72</v>
          </cell>
          <cell r="T189">
            <v>53006</v>
          </cell>
          <cell r="U189">
            <v>51715</v>
          </cell>
          <cell r="V189">
            <v>1291</v>
          </cell>
        </row>
        <row r="190">
          <cell r="E190">
            <v>18100</v>
          </cell>
          <cell r="F190" t="str">
            <v>Building Services</v>
          </cell>
          <cell r="G190">
            <v>50000192</v>
          </cell>
          <cell r="H190">
            <v>50005776</v>
          </cell>
          <cell r="I190" t="str">
            <v>BUILDING SERVICES SUPERVISOR II</v>
          </cell>
          <cell r="J190">
            <v>10</v>
          </cell>
          <cell r="K190" t="str">
            <v>GR-022</v>
          </cell>
          <cell r="L190">
            <v>5</v>
          </cell>
          <cell r="M190">
            <v>5059</v>
          </cell>
          <cell r="N190" t="str">
            <v>DRONSFIELD</v>
          </cell>
          <cell r="O190" t="str">
            <v>AUDREY</v>
          </cell>
          <cell r="Q190">
            <v>37.5</v>
          </cell>
          <cell r="R190">
            <v>1</v>
          </cell>
          <cell r="S190">
            <v>2116.46</v>
          </cell>
          <cell r="T190">
            <v>55217</v>
          </cell>
          <cell r="U190">
            <v>53867</v>
          </cell>
          <cell r="V190">
            <v>1350</v>
          </cell>
        </row>
        <row r="191">
          <cell r="E191">
            <v>18100</v>
          </cell>
          <cell r="F191" t="str">
            <v>Building Services</v>
          </cell>
          <cell r="G191">
            <v>50000192</v>
          </cell>
          <cell r="H191">
            <v>50005777</v>
          </cell>
          <cell r="I191" t="str">
            <v>BUILDING SERVICES SUPERVISOR II</v>
          </cell>
          <cell r="J191">
            <v>10</v>
          </cell>
          <cell r="K191" t="str">
            <v>GR-022</v>
          </cell>
          <cell r="L191">
            <v>5</v>
          </cell>
          <cell r="M191">
            <v>3789</v>
          </cell>
          <cell r="N191" t="str">
            <v>NAIDU</v>
          </cell>
          <cell r="O191" t="str">
            <v>PETER</v>
          </cell>
          <cell r="Q191">
            <v>37.5</v>
          </cell>
          <cell r="R191">
            <v>1</v>
          </cell>
          <cell r="S191">
            <v>2116.46</v>
          </cell>
          <cell r="T191">
            <v>55217</v>
          </cell>
          <cell r="U191">
            <v>53867</v>
          </cell>
          <cell r="V191">
            <v>1350</v>
          </cell>
        </row>
        <row r="192">
          <cell r="E192">
            <v>18100</v>
          </cell>
          <cell r="F192" t="str">
            <v>Building Services</v>
          </cell>
          <cell r="G192">
            <v>50000192</v>
          </cell>
          <cell r="H192">
            <v>50005778</v>
          </cell>
          <cell r="I192" t="str">
            <v>OPERATIONS SUPERVISOR</v>
          </cell>
          <cell r="J192">
            <v>10</v>
          </cell>
          <cell r="K192" t="str">
            <v>GR-024</v>
          </cell>
          <cell r="L192">
            <v>2</v>
          </cell>
          <cell r="M192">
            <v>14984</v>
          </cell>
          <cell r="N192" t="str">
            <v>MULLIGAN</v>
          </cell>
          <cell r="O192" t="str">
            <v>DAVID</v>
          </cell>
          <cell r="Q192">
            <v>37.5</v>
          </cell>
          <cell r="R192">
            <v>1</v>
          </cell>
          <cell r="S192">
            <v>2092.31</v>
          </cell>
          <cell r="T192">
            <v>54587</v>
          </cell>
          <cell r="U192">
            <v>53868</v>
          </cell>
          <cell r="V192">
            <v>719</v>
          </cell>
        </row>
        <row r="193">
          <cell r="E193">
            <v>18100</v>
          </cell>
          <cell r="F193" t="str">
            <v>Building Services</v>
          </cell>
          <cell r="G193">
            <v>50000192</v>
          </cell>
          <cell r="H193">
            <v>50005779</v>
          </cell>
          <cell r="I193" t="str">
            <v>BUILDING WORKER</v>
          </cell>
          <cell r="J193">
            <v>10</v>
          </cell>
          <cell r="K193" t="str">
            <v>GR-013</v>
          </cell>
          <cell r="L193">
            <v>3</v>
          </cell>
          <cell r="M193">
            <v>11003</v>
          </cell>
          <cell r="N193" t="str">
            <v>YOUNG</v>
          </cell>
          <cell r="O193" t="str">
            <v>JON</v>
          </cell>
          <cell r="Q193">
            <v>37.5</v>
          </cell>
          <cell r="R193">
            <v>1</v>
          </cell>
          <cell r="S193">
            <v>1468.5</v>
          </cell>
          <cell r="T193">
            <v>38312</v>
          </cell>
          <cell r="U193">
            <v>34457</v>
          </cell>
          <cell r="V193">
            <v>3855</v>
          </cell>
        </row>
        <row r="194">
          <cell r="E194">
            <v>18100</v>
          </cell>
          <cell r="F194" t="str">
            <v>Building Services</v>
          </cell>
          <cell r="G194">
            <v>50000192</v>
          </cell>
          <cell r="H194">
            <v>50005780</v>
          </cell>
          <cell r="I194" t="str">
            <v>BUILDING WORKER</v>
          </cell>
          <cell r="J194">
            <v>10</v>
          </cell>
          <cell r="K194" t="str">
            <v>GR-115</v>
          </cell>
          <cell r="L194">
            <v>5</v>
          </cell>
          <cell r="M194">
            <v>5927</v>
          </cell>
          <cell r="N194" t="str">
            <v>PRAKASH</v>
          </cell>
          <cell r="O194" t="str">
            <v>SURENDRA</v>
          </cell>
          <cell r="Q194">
            <v>37.5</v>
          </cell>
          <cell r="R194">
            <v>1</v>
          </cell>
          <cell r="S194">
            <v>1510.47</v>
          </cell>
          <cell r="T194">
            <v>39407</v>
          </cell>
          <cell r="U194">
            <v>38449</v>
          </cell>
          <cell r="V194">
            <v>958</v>
          </cell>
        </row>
        <row r="195">
          <cell r="E195">
            <v>18100</v>
          </cell>
          <cell r="F195" t="str">
            <v>Building Services</v>
          </cell>
          <cell r="G195">
            <v>50000192</v>
          </cell>
          <cell r="H195">
            <v>50005781</v>
          </cell>
          <cell r="I195" t="str">
            <v>BUILDING WORKER</v>
          </cell>
          <cell r="J195">
            <v>10</v>
          </cell>
          <cell r="K195" t="str">
            <v>GR-115</v>
          </cell>
          <cell r="L195">
            <v>5</v>
          </cell>
          <cell r="M195">
            <v>1365</v>
          </cell>
          <cell r="N195" t="str">
            <v>CERQUEIRA</v>
          </cell>
          <cell r="O195" t="str">
            <v>JOSE</v>
          </cell>
          <cell r="Q195">
            <v>37.5</v>
          </cell>
          <cell r="R195">
            <v>1</v>
          </cell>
          <cell r="S195">
            <v>1510.47</v>
          </cell>
          <cell r="T195">
            <v>39407</v>
          </cell>
          <cell r="U195">
            <v>38449</v>
          </cell>
          <cell r="V195">
            <v>958</v>
          </cell>
        </row>
        <row r="196">
          <cell r="E196">
            <v>18100</v>
          </cell>
          <cell r="F196" t="str">
            <v>Building Services</v>
          </cell>
          <cell r="G196">
            <v>50000192</v>
          </cell>
          <cell r="H196">
            <v>50005782</v>
          </cell>
          <cell r="I196" t="str">
            <v>MAINTENANCE TECHNICIAN I</v>
          </cell>
          <cell r="J196">
            <v>10</v>
          </cell>
          <cell r="K196" t="str">
            <v>GR-019</v>
          </cell>
          <cell r="L196">
            <v>2</v>
          </cell>
          <cell r="M196">
            <v>13308</v>
          </cell>
          <cell r="N196" t="str">
            <v>SIMPSON</v>
          </cell>
          <cell r="O196" t="str">
            <v>SAMUEL</v>
          </cell>
          <cell r="Q196">
            <v>37.5</v>
          </cell>
          <cell r="R196">
            <v>1</v>
          </cell>
          <cell r="S196">
            <v>1725.73</v>
          </cell>
          <cell r="T196">
            <v>45023</v>
          </cell>
          <cell r="U196">
            <v>42186</v>
          </cell>
          <cell r="V196">
            <v>2837</v>
          </cell>
        </row>
        <row r="197">
          <cell r="E197">
            <v>18100</v>
          </cell>
          <cell r="F197" t="str">
            <v>Building Services</v>
          </cell>
          <cell r="G197">
            <v>50000192</v>
          </cell>
          <cell r="H197">
            <v>50005784</v>
          </cell>
          <cell r="I197" t="str">
            <v>WORKING SUPERVISOR - BUILDING SERVICES</v>
          </cell>
          <cell r="J197">
            <v>10</v>
          </cell>
          <cell r="K197" t="str">
            <v>GR-118</v>
          </cell>
          <cell r="L197">
            <v>5</v>
          </cell>
          <cell r="M197">
            <v>3401</v>
          </cell>
          <cell r="N197" t="str">
            <v>ROGERS</v>
          </cell>
          <cell r="O197" t="str">
            <v>DON</v>
          </cell>
          <cell r="Q197">
            <v>37.5</v>
          </cell>
          <cell r="R197">
            <v>1</v>
          </cell>
          <cell r="S197">
            <v>1706.98</v>
          </cell>
          <cell r="T197">
            <v>44534</v>
          </cell>
          <cell r="U197">
            <v>43438</v>
          </cell>
          <cell r="V197">
            <v>1096</v>
          </cell>
        </row>
        <row r="198">
          <cell r="E198">
            <v>18100</v>
          </cell>
          <cell r="F198" t="str">
            <v>Building Services</v>
          </cell>
          <cell r="G198">
            <v>50000192</v>
          </cell>
          <cell r="H198">
            <v>50005785</v>
          </cell>
          <cell r="I198" t="str">
            <v>WORKING SUPERVISOR - BUILDING SERVICES</v>
          </cell>
          <cell r="J198">
            <v>10</v>
          </cell>
          <cell r="K198" t="str">
            <v>GR-015</v>
          </cell>
          <cell r="L198">
            <v>3</v>
          </cell>
          <cell r="M198">
            <v>0</v>
          </cell>
          <cell r="Q198">
            <v>37.5</v>
          </cell>
          <cell r="R198">
            <v>1</v>
          </cell>
          <cell r="S198">
            <v>1468.53</v>
          </cell>
          <cell r="T198">
            <v>38313</v>
          </cell>
          <cell r="U198">
            <v>37373</v>
          </cell>
          <cell r="V198">
            <v>940</v>
          </cell>
        </row>
        <row r="199">
          <cell r="E199">
            <v>18100</v>
          </cell>
          <cell r="F199" t="str">
            <v>Building Services</v>
          </cell>
          <cell r="G199">
            <v>50000192</v>
          </cell>
          <cell r="H199">
            <v>50005786</v>
          </cell>
          <cell r="I199" t="str">
            <v>WORKING SUPERVISOR - BUILDING SERVICES</v>
          </cell>
          <cell r="J199">
            <v>10</v>
          </cell>
          <cell r="K199" t="str">
            <v>GR-015</v>
          </cell>
          <cell r="L199">
            <v>3</v>
          </cell>
          <cell r="M199">
            <v>0</v>
          </cell>
          <cell r="Q199">
            <v>37.5</v>
          </cell>
          <cell r="R199">
            <v>1</v>
          </cell>
          <cell r="S199">
            <v>1468.53</v>
          </cell>
          <cell r="T199">
            <v>38313</v>
          </cell>
          <cell r="U199">
            <v>37373</v>
          </cell>
          <cell r="V199">
            <v>940</v>
          </cell>
        </row>
        <row r="200">
          <cell r="E200">
            <v>18100</v>
          </cell>
          <cell r="F200" t="str">
            <v>Building Services</v>
          </cell>
          <cell r="G200">
            <v>50000192</v>
          </cell>
          <cell r="H200">
            <v>50005787</v>
          </cell>
          <cell r="I200" t="str">
            <v>WORKING SUPERVISOR - BUILDING SERVICES</v>
          </cell>
          <cell r="J200">
            <v>10</v>
          </cell>
          <cell r="K200" t="str">
            <v>GR-015</v>
          </cell>
          <cell r="L200">
            <v>3</v>
          </cell>
          <cell r="M200">
            <v>0</v>
          </cell>
          <cell r="Q200">
            <v>37.5</v>
          </cell>
          <cell r="R200">
            <v>1</v>
          </cell>
          <cell r="S200">
            <v>1468.53</v>
          </cell>
          <cell r="T200">
            <v>38313</v>
          </cell>
          <cell r="U200">
            <v>37373</v>
          </cell>
          <cell r="V200">
            <v>940</v>
          </cell>
        </row>
        <row r="201">
          <cell r="E201">
            <v>18100</v>
          </cell>
          <cell r="F201" t="str">
            <v>Building Services</v>
          </cell>
          <cell r="G201">
            <v>50000192</v>
          </cell>
          <cell r="H201">
            <v>50005789</v>
          </cell>
          <cell r="I201" t="str">
            <v>BUILDING SERVICES SUPERVISOR II</v>
          </cell>
          <cell r="J201">
            <v>10</v>
          </cell>
          <cell r="K201" t="str">
            <v>GR-024</v>
          </cell>
          <cell r="L201">
            <v>3</v>
          </cell>
          <cell r="M201">
            <v>3267</v>
          </cell>
          <cell r="N201" t="str">
            <v>CUMBERBIRCH</v>
          </cell>
          <cell r="O201" t="str">
            <v>ALAN</v>
          </cell>
          <cell r="Q201">
            <v>37.5</v>
          </cell>
          <cell r="R201">
            <v>1</v>
          </cell>
          <cell r="S201">
            <v>2167.86</v>
          </cell>
          <cell r="T201">
            <v>56558</v>
          </cell>
          <cell r="U201">
            <v>49662</v>
          </cell>
          <cell r="V201">
            <v>6896</v>
          </cell>
        </row>
        <row r="202">
          <cell r="E202">
            <v>18100</v>
          </cell>
          <cell r="F202" t="str">
            <v>Building Services</v>
          </cell>
          <cell r="G202">
            <v>50000192</v>
          </cell>
          <cell r="H202">
            <v>50005790</v>
          </cell>
          <cell r="I202" t="str">
            <v>OPERATIONS SUPERVISOR</v>
          </cell>
          <cell r="J202">
            <v>10</v>
          </cell>
          <cell r="K202" t="str">
            <v>GR-024</v>
          </cell>
          <cell r="L202">
            <v>4</v>
          </cell>
          <cell r="M202">
            <v>6830</v>
          </cell>
          <cell r="N202" t="str">
            <v>LANDELS</v>
          </cell>
          <cell r="O202" t="str">
            <v>BRIAN</v>
          </cell>
          <cell r="Q202">
            <v>37.5</v>
          </cell>
          <cell r="R202">
            <v>1</v>
          </cell>
          <cell r="S202">
            <v>2300.91</v>
          </cell>
          <cell r="T202">
            <v>60029</v>
          </cell>
          <cell r="U202">
            <v>53868</v>
          </cell>
          <cell r="V202">
            <v>6161</v>
          </cell>
        </row>
        <row r="203">
          <cell r="E203">
            <v>18100</v>
          </cell>
          <cell r="F203" t="str">
            <v>Building Services</v>
          </cell>
          <cell r="G203">
            <v>50000192</v>
          </cell>
          <cell r="H203">
            <v>50005793</v>
          </cell>
          <cell r="I203" t="str">
            <v>BUILDING WORKER</v>
          </cell>
          <cell r="J203">
            <v>10</v>
          </cell>
          <cell r="K203" t="str">
            <v>GR-013</v>
          </cell>
          <cell r="L203">
            <v>5</v>
          </cell>
          <cell r="M203">
            <v>365</v>
          </cell>
          <cell r="N203" t="str">
            <v>CLARIDAD</v>
          </cell>
          <cell r="O203" t="str">
            <v>MARIA-CECILIA</v>
          </cell>
          <cell r="Q203">
            <v>37.5</v>
          </cell>
          <cell r="R203">
            <v>1</v>
          </cell>
          <cell r="S203">
            <v>1468.5</v>
          </cell>
          <cell r="T203">
            <v>38312</v>
          </cell>
          <cell r="U203">
            <v>37372</v>
          </cell>
          <cell r="V203">
            <v>940</v>
          </cell>
        </row>
        <row r="204">
          <cell r="E204">
            <v>18100</v>
          </cell>
          <cell r="F204" t="str">
            <v>Building Services</v>
          </cell>
          <cell r="G204">
            <v>50000192</v>
          </cell>
          <cell r="H204">
            <v>50005794</v>
          </cell>
          <cell r="I204" t="str">
            <v>WORKING SUPERVISOR - BUILDING SERVICES</v>
          </cell>
          <cell r="J204">
            <v>10</v>
          </cell>
          <cell r="K204" t="str">
            <v>GR-015</v>
          </cell>
          <cell r="L204">
            <v>5</v>
          </cell>
          <cell r="M204">
            <v>4248</v>
          </cell>
          <cell r="N204" t="str">
            <v>AZAM</v>
          </cell>
          <cell r="O204" t="str">
            <v>MOHAMMED</v>
          </cell>
          <cell r="Q204">
            <v>37.5</v>
          </cell>
          <cell r="R204">
            <v>1</v>
          </cell>
          <cell r="S204">
            <v>1590.73</v>
          </cell>
          <cell r="T204">
            <v>41501</v>
          </cell>
          <cell r="U204">
            <v>40484</v>
          </cell>
          <cell r="V204">
            <v>1017</v>
          </cell>
        </row>
        <row r="205">
          <cell r="E205">
            <v>18100</v>
          </cell>
          <cell r="F205" t="str">
            <v>Building Services</v>
          </cell>
          <cell r="G205">
            <v>50000192</v>
          </cell>
          <cell r="H205">
            <v>50005797</v>
          </cell>
          <cell r="I205" t="str">
            <v>MAINTENANCE TECHNICIAN II</v>
          </cell>
          <cell r="J205">
            <v>10</v>
          </cell>
          <cell r="K205" t="str">
            <v>GR-021</v>
          </cell>
          <cell r="L205">
            <v>5</v>
          </cell>
          <cell r="M205">
            <v>3566</v>
          </cell>
          <cell r="N205" t="str">
            <v>SPANGBERG</v>
          </cell>
          <cell r="O205" t="str">
            <v>GREG</v>
          </cell>
          <cell r="Q205">
            <v>37.5</v>
          </cell>
          <cell r="R205">
            <v>1</v>
          </cell>
          <cell r="S205">
            <v>2031.72</v>
          </cell>
          <cell r="T205">
            <v>53006</v>
          </cell>
          <cell r="U205">
            <v>51715</v>
          </cell>
          <cell r="V205">
            <v>1291</v>
          </cell>
        </row>
        <row r="206">
          <cell r="E206">
            <v>18100</v>
          </cell>
          <cell r="F206" t="str">
            <v>Building Services</v>
          </cell>
          <cell r="G206">
            <v>50000192</v>
          </cell>
          <cell r="H206">
            <v>50005801</v>
          </cell>
          <cell r="I206" t="str">
            <v>BUILDING WORKER</v>
          </cell>
          <cell r="J206">
            <v>10</v>
          </cell>
          <cell r="K206" t="str">
            <v>GR-013</v>
          </cell>
          <cell r="L206">
            <v>3</v>
          </cell>
          <cell r="M206">
            <v>11272</v>
          </cell>
          <cell r="N206" t="str">
            <v>CLOMATA</v>
          </cell>
          <cell r="O206" t="str">
            <v>FELIXBERTO</v>
          </cell>
          <cell r="Q206">
            <v>37.5</v>
          </cell>
          <cell r="R206">
            <v>1</v>
          </cell>
          <cell r="S206">
            <v>1468.5</v>
          </cell>
          <cell r="T206">
            <v>38312</v>
          </cell>
          <cell r="U206">
            <v>34457</v>
          </cell>
          <cell r="V206">
            <v>3855</v>
          </cell>
        </row>
        <row r="207">
          <cell r="E207">
            <v>18100</v>
          </cell>
          <cell r="F207" t="str">
            <v>Building Services</v>
          </cell>
          <cell r="G207">
            <v>50000192</v>
          </cell>
          <cell r="H207">
            <v>50005802</v>
          </cell>
          <cell r="I207" t="str">
            <v>BUILDING WORKER</v>
          </cell>
          <cell r="J207">
            <v>10</v>
          </cell>
          <cell r="K207" t="str">
            <v>GR-013</v>
          </cell>
          <cell r="L207">
            <v>2</v>
          </cell>
          <cell r="M207">
            <v>8085</v>
          </cell>
          <cell r="N207" t="str">
            <v>SAHIB</v>
          </cell>
          <cell r="O207" t="str">
            <v>JASWAL</v>
          </cell>
          <cell r="Q207">
            <v>37.5</v>
          </cell>
          <cell r="R207">
            <v>1</v>
          </cell>
          <cell r="S207">
            <v>1468.5</v>
          </cell>
          <cell r="T207">
            <v>38312</v>
          </cell>
          <cell r="U207">
            <v>33146</v>
          </cell>
          <cell r="V207">
            <v>5166</v>
          </cell>
        </row>
        <row r="208">
          <cell r="E208">
            <v>18100</v>
          </cell>
          <cell r="F208" t="str">
            <v>Building Services</v>
          </cell>
          <cell r="G208">
            <v>50000192</v>
          </cell>
          <cell r="H208">
            <v>50005805</v>
          </cell>
          <cell r="I208" t="str">
            <v>BUILDING WORKER</v>
          </cell>
          <cell r="J208">
            <v>10</v>
          </cell>
          <cell r="K208" t="str">
            <v>GR-013</v>
          </cell>
          <cell r="L208">
            <v>5</v>
          </cell>
          <cell r="M208">
            <v>5687</v>
          </cell>
          <cell r="N208" t="str">
            <v>O'ROURKE</v>
          </cell>
          <cell r="O208" t="str">
            <v>STANLEY</v>
          </cell>
          <cell r="Q208">
            <v>37.5</v>
          </cell>
          <cell r="R208">
            <v>1</v>
          </cell>
          <cell r="S208">
            <v>1468.5</v>
          </cell>
          <cell r="T208">
            <v>38312</v>
          </cell>
          <cell r="U208">
            <v>37372</v>
          </cell>
          <cell r="V208">
            <v>940</v>
          </cell>
        </row>
        <row r="209">
          <cell r="E209">
            <v>18100</v>
          </cell>
          <cell r="F209" t="str">
            <v>Building Services</v>
          </cell>
          <cell r="G209">
            <v>50000192</v>
          </cell>
          <cell r="H209">
            <v>50005810</v>
          </cell>
          <cell r="I209" t="str">
            <v>BUILDING WORKER</v>
          </cell>
          <cell r="J209">
            <v>10</v>
          </cell>
          <cell r="K209" t="str">
            <v>GR-115</v>
          </cell>
          <cell r="L209">
            <v>5</v>
          </cell>
          <cell r="M209">
            <v>93</v>
          </cell>
          <cell r="N209" t="str">
            <v>IORIO</v>
          </cell>
          <cell r="O209" t="str">
            <v>ANGELANTONIO</v>
          </cell>
          <cell r="Q209">
            <v>37.5</v>
          </cell>
          <cell r="R209">
            <v>1</v>
          </cell>
          <cell r="S209">
            <v>1510.47</v>
          </cell>
          <cell r="T209">
            <v>39407</v>
          </cell>
          <cell r="U209">
            <v>38449</v>
          </cell>
          <cell r="V209">
            <v>958</v>
          </cell>
        </row>
        <row r="210">
          <cell r="E210">
            <v>18100</v>
          </cell>
          <cell r="F210" t="str">
            <v>Building Services</v>
          </cell>
          <cell r="G210">
            <v>50000192</v>
          </cell>
          <cell r="H210">
            <v>50005811</v>
          </cell>
          <cell r="I210" t="str">
            <v>BUILDING WORKER</v>
          </cell>
          <cell r="J210">
            <v>10</v>
          </cell>
          <cell r="K210" t="str">
            <v>GR-115</v>
          </cell>
          <cell r="L210">
            <v>5</v>
          </cell>
          <cell r="M210">
            <v>1492</v>
          </cell>
          <cell r="N210" t="str">
            <v>PAGTALUNAN</v>
          </cell>
          <cell r="O210" t="str">
            <v>FLOTARCO</v>
          </cell>
          <cell r="Q210">
            <v>37.5</v>
          </cell>
          <cell r="R210">
            <v>1</v>
          </cell>
          <cell r="S210">
            <v>1510.47</v>
          </cell>
          <cell r="T210">
            <v>39407</v>
          </cell>
          <cell r="U210">
            <v>38449</v>
          </cell>
          <cell r="V210">
            <v>958</v>
          </cell>
        </row>
        <row r="211">
          <cell r="E211">
            <v>18100</v>
          </cell>
          <cell r="F211" t="str">
            <v>Building Services</v>
          </cell>
          <cell r="G211">
            <v>50000192</v>
          </cell>
          <cell r="H211">
            <v>50005812</v>
          </cell>
          <cell r="I211" t="str">
            <v>BUILDING WORKER</v>
          </cell>
          <cell r="J211">
            <v>10</v>
          </cell>
          <cell r="K211" t="str">
            <v>GR-013</v>
          </cell>
          <cell r="L211">
            <v>3</v>
          </cell>
          <cell r="M211">
            <v>0</v>
          </cell>
          <cell r="Q211">
            <v>37.5</v>
          </cell>
          <cell r="R211">
            <v>1</v>
          </cell>
          <cell r="S211">
            <v>1353.77</v>
          </cell>
          <cell r="T211">
            <v>35319</v>
          </cell>
          <cell r="U211">
            <v>35905.379999999997</v>
          </cell>
          <cell r="V211">
            <v>-586.38</v>
          </cell>
        </row>
        <row r="212">
          <cell r="E212">
            <v>18100</v>
          </cell>
          <cell r="F212" t="str">
            <v>Building Services</v>
          </cell>
          <cell r="G212">
            <v>50000192</v>
          </cell>
          <cell r="H212">
            <v>50005813</v>
          </cell>
          <cell r="I212" t="str">
            <v>BUILDING SERVICES SUPERVISOR I</v>
          </cell>
          <cell r="J212">
            <v>10</v>
          </cell>
          <cell r="K212" t="str">
            <v>GR-019</v>
          </cell>
          <cell r="L212">
            <v>5</v>
          </cell>
          <cell r="M212">
            <v>1287</v>
          </cell>
          <cell r="N212" t="str">
            <v>YUSUF</v>
          </cell>
          <cell r="O212" t="str">
            <v>FIROZA</v>
          </cell>
          <cell r="Q212">
            <v>40</v>
          </cell>
          <cell r="R212">
            <v>1</v>
          </cell>
          <cell r="S212">
            <v>1996.8</v>
          </cell>
          <cell r="T212">
            <v>52095</v>
          </cell>
          <cell r="U212">
            <v>50821</v>
          </cell>
          <cell r="V212">
            <v>1274</v>
          </cell>
        </row>
        <row r="213">
          <cell r="E213">
            <v>18100</v>
          </cell>
          <cell r="F213" t="str">
            <v>Building Services</v>
          </cell>
          <cell r="G213">
            <v>50000192</v>
          </cell>
          <cell r="H213">
            <v>50005815</v>
          </cell>
          <cell r="I213" t="str">
            <v>BUILDING CLEANER</v>
          </cell>
          <cell r="J213">
            <v>10</v>
          </cell>
          <cell r="K213" t="str">
            <v>GR-131</v>
          </cell>
          <cell r="L213">
            <v>1</v>
          </cell>
          <cell r="M213">
            <v>4414</v>
          </cell>
          <cell r="N213" t="str">
            <v>SINGH</v>
          </cell>
          <cell r="O213" t="str">
            <v>KUSHMA</v>
          </cell>
          <cell r="Q213">
            <v>37.5</v>
          </cell>
          <cell r="R213">
            <v>1</v>
          </cell>
          <cell r="S213">
            <v>1288.5</v>
          </cell>
          <cell r="T213">
            <v>33616</v>
          </cell>
          <cell r="U213">
            <v>32794</v>
          </cell>
          <cell r="V213">
            <v>822</v>
          </cell>
        </row>
        <row r="214">
          <cell r="E214">
            <v>18100</v>
          </cell>
          <cell r="F214" t="str">
            <v>Building Services</v>
          </cell>
          <cell r="G214">
            <v>50000192</v>
          </cell>
          <cell r="H214">
            <v>50005816</v>
          </cell>
          <cell r="I214" t="str">
            <v>BUILDING CLEANER</v>
          </cell>
          <cell r="J214">
            <v>10</v>
          </cell>
          <cell r="K214" t="str">
            <v>GR-131</v>
          </cell>
          <cell r="L214">
            <v>1</v>
          </cell>
          <cell r="M214">
            <v>3425</v>
          </cell>
          <cell r="N214" t="str">
            <v>BREARY</v>
          </cell>
          <cell r="O214" t="str">
            <v>MILDRED</v>
          </cell>
          <cell r="Q214">
            <v>37.5</v>
          </cell>
          <cell r="R214">
            <v>1</v>
          </cell>
          <cell r="S214">
            <v>1288.5</v>
          </cell>
          <cell r="T214">
            <v>33616</v>
          </cell>
          <cell r="U214">
            <v>32794</v>
          </cell>
          <cell r="V214">
            <v>822</v>
          </cell>
        </row>
        <row r="215">
          <cell r="E215">
            <v>18100</v>
          </cell>
          <cell r="F215" t="str">
            <v>Building Services</v>
          </cell>
          <cell r="G215">
            <v>50000192</v>
          </cell>
          <cell r="H215">
            <v>50005817</v>
          </cell>
          <cell r="I215" t="str">
            <v>BUILDING CLEANER</v>
          </cell>
          <cell r="J215">
            <v>10</v>
          </cell>
          <cell r="K215" t="str">
            <v>GR-131</v>
          </cell>
          <cell r="L215">
            <v>1</v>
          </cell>
          <cell r="M215">
            <v>3282</v>
          </cell>
          <cell r="N215" t="str">
            <v>CHANDRA</v>
          </cell>
          <cell r="O215" t="str">
            <v>ANGELA</v>
          </cell>
          <cell r="Q215">
            <v>37.5</v>
          </cell>
          <cell r="R215">
            <v>1</v>
          </cell>
          <cell r="S215">
            <v>1288.5</v>
          </cell>
          <cell r="T215">
            <v>33616</v>
          </cell>
          <cell r="U215">
            <v>32794</v>
          </cell>
          <cell r="V215">
            <v>822</v>
          </cell>
        </row>
        <row r="216">
          <cell r="E216">
            <v>18100</v>
          </cell>
          <cell r="F216" t="str">
            <v>Building Services</v>
          </cell>
          <cell r="G216">
            <v>50000192</v>
          </cell>
          <cell r="H216">
            <v>50005818</v>
          </cell>
          <cell r="I216" t="str">
            <v>BUILDING CLEANER</v>
          </cell>
          <cell r="J216">
            <v>10</v>
          </cell>
          <cell r="K216" t="str">
            <v>GR-131</v>
          </cell>
          <cell r="L216">
            <v>1</v>
          </cell>
          <cell r="M216">
            <v>4711</v>
          </cell>
          <cell r="N216" t="str">
            <v>BRAR</v>
          </cell>
          <cell r="O216" t="str">
            <v>PAT</v>
          </cell>
          <cell r="Q216">
            <v>37.5</v>
          </cell>
          <cell r="R216">
            <v>1</v>
          </cell>
          <cell r="S216">
            <v>1288.5</v>
          </cell>
          <cell r="T216">
            <v>33616</v>
          </cell>
          <cell r="U216">
            <v>32794</v>
          </cell>
          <cell r="V216">
            <v>822</v>
          </cell>
        </row>
        <row r="217">
          <cell r="E217">
            <v>18100</v>
          </cell>
          <cell r="F217" t="str">
            <v>Building Services</v>
          </cell>
          <cell r="G217">
            <v>50000192</v>
          </cell>
          <cell r="H217">
            <v>50005819</v>
          </cell>
          <cell r="I217" t="str">
            <v>BUILDING CLEANER</v>
          </cell>
          <cell r="J217">
            <v>10</v>
          </cell>
          <cell r="K217" t="str">
            <v>GR-131</v>
          </cell>
          <cell r="L217">
            <v>1</v>
          </cell>
          <cell r="M217">
            <v>4049</v>
          </cell>
          <cell r="N217" t="str">
            <v>AULUCK</v>
          </cell>
          <cell r="O217" t="str">
            <v>MOHINDER</v>
          </cell>
          <cell r="Q217">
            <v>37.5</v>
          </cell>
          <cell r="R217">
            <v>1</v>
          </cell>
          <cell r="S217">
            <v>1288.5</v>
          </cell>
          <cell r="T217">
            <v>33616</v>
          </cell>
          <cell r="U217">
            <v>32794</v>
          </cell>
          <cell r="V217">
            <v>822</v>
          </cell>
        </row>
        <row r="218">
          <cell r="E218">
            <v>18100</v>
          </cell>
          <cell r="F218" t="str">
            <v>Building Services</v>
          </cell>
          <cell r="G218">
            <v>50000192</v>
          </cell>
          <cell r="H218">
            <v>50005820</v>
          </cell>
          <cell r="I218" t="str">
            <v>BUILDING CLEANER</v>
          </cell>
          <cell r="J218">
            <v>10</v>
          </cell>
          <cell r="K218" t="str">
            <v>GR-131</v>
          </cell>
          <cell r="L218">
            <v>1</v>
          </cell>
          <cell r="M218">
            <v>1242</v>
          </cell>
          <cell r="N218" t="str">
            <v>ALI</v>
          </cell>
          <cell r="O218" t="str">
            <v>SABIRA</v>
          </cell>
          <cell r="Q218">
            <v>37.5</v>
          </cell>
          <cell r="R218">
            <v>1</v>
          </cell>
          <cell r="S218">
            <v>1288.5</v>
          </cell>
          <cell r="T218">
            <v>33616</v>
          </cell>
          <cell r="U218">
            <v>32794</v>
          </cell>
          <cell r="V218">
            <v>822</v>
          </cell>
        </row>
        <row r="219">
          <cell r="E219">
            <v>18100</v>
          </cell>
          <cell r="F219" t="str">
            <v>Building Services</v>
          </cell>
          <cell r="G219">
            <v>50000192</v>
          </cell>
          <cell r="H219">
            <v>50005821</v>
          </cell>
          <cell r="I219" t="str">
            <v>MAINTENANCE TECHNICIAN I</v>
          </cell>
          <cell r="J219">
            <v>10</v>
          </cell>
          <cell r="K219" t="str">
            <v>GR-019</v>
          </cell>
          <cell r="L219">
            <v>5</v>
          </cell>
          <cell r="M219">
            <v>7963</v>
          </cell>
          <cell r="N219" t="str">
            <v>SOO</v>
          </cell>
          <cell r="O219" t="str">
            <v>VINCENT</v>
          </cell>
          <cell r="Q219">
            <v>37.5</v>
          </cell>
          <cell r="R219">
            <v>1</v>
          </cell>
          <cell r="S219">
            <v>1871.99</v>
          </cell>
          <cell r="T219">
            <v>48839</v>
          </cell>
          <cell r="U219">
            <v>47645</v>
          </cell>
          <cell r="V219">
            <v>1194</v>
          </cell>
        </row>
        <row r="220">
          <cell r="E220">
            <v>18100</v>
          </cell>
          <cell r="F220" t="str">
            <v>Building Services</v>
          </cell>
          <cell r="G220">
            <v>50000192</v>
          </cell>
          <cell r="H220">
            <v>50005823</v>
          </cell>
          <cell r="I220" t="str">
            <v>BUILDING CLEANER</v>
          </cell>
          <cell r="J220">
            <v>10</v>
          </cell>
          <cell r="K220" t="str">
            <v>GR-131</v>
          </cell>
          <cell r="L220">
            <v>1</v>
          </cell>
          <cell r="M220">
            <v>0</v>
          </cell>
          <cell r="Q220">
            <v>37.5</v>
          </cell>
          <cell r="R220">
            <v>1</v>
          </cell>
          <cell r="S220">
            <v>1288.5</v>
          </cell>
          <cell r="T220">
            <v>33616</v>
          </cell>
          <cell r="U220">
            <v>32795</v>
          </cell>
          <cell r="V220">
            <v>821</v>
          </cell>
        </row>
        <row r="221">
          <cell r="E221">
            <v>18100</v>
          </cell>
          <cell r="F221" t="str">
            <v>Building Services</v>
          </cell>
          <cell r="G221">
            <v>50000192</v>
          </cell>
          <cell r="H221">
            <v>50005824</v>
          </cell>
          <cell r="I221" t="str">
            <v>BUILDING CLEANER</v>
          </cell>
          <cell r="J221">
            <v>10</v>
          </cell>
          <cell r="K221" t="str">
            <v>GR-131</v>
          </cell>
          <cell r="L221">
            <v>1</v>
          </cell>
          <cell r="M221">
            <v>5242</v>
          </cell>
          <cell r="N221" t="str">
            <v>PIZZOLATO</v>
          </cell>
          <cell r="O221" t="str">
            <v>MIRRELLA</v>
          </cell>
          <cell r="Q221">
            <v>37.5</v>
          </cell>
          <cell r="R221">
            <v>1</v>
          </cell>
          <cell r="S221">
            <v>1288.5</v>
          </cell>
          <cell r="T221">
            <v>33616</v>
          </cell>
          <cell r="U221">
            <v>32794</v>
          </cell>
          <cell r="V221">
            <v>822</v>
          </cell>
        </row>
        <row r="222">
          <cell r="E222">
            <v>18100</v>
          </cell>
          <cell r="F222" t="str">
            <v>Building Services</v>
          </cell>
          <cell r="G222">
            <v>50000192</v>
          </cell>
          <cell r="H222">
            <v>50005826</v>
          </cell>
          <cell r="I222" t="str">
            <v>BUILDING CLEANER</v>
          </cell>
          <cell r="J222">
            <v>10</v>
          </cell>
          <cell r="K222" t="str">
            <v>GR-131</v>
          </cell>
          <cell r="L222">
            <v>1</v>
          </cell>
          <cell r="M222">
            <v>8023</v>
          </cell>
          <cell r="N222" t="str">
            <v>AMARGATE</v>
          </cell>
          <cell r="O222" t="str">
            <v>ANITA</v>
          </cell>
          <cell r="Q222">
            <v>37.5</v>
          </cell>
          <cell r="R222">
            <v>1</v>
          </cell>
          <cell r="S222">
            <v>1288.5</v>
          </cell>
          <cell r="T222">
            <v>33616</v>
          </cell>
          <cell r="U222">
            <v>32794</v>
          </cell>
          <cell r="V222">
            <v>822</v>
          </cell>
        </row>
        <row r="223">
          <cell r="E223">
            <v>18100</v>
          </cell>
          <cell r="F223" t="str">
            <v>Building Services</v>
          </cell>
          <cell r="G223">
            <v>50000192</v>
          </cell>
          <cell r="H223">
            <v>50005827</v>
          </cell>
          <cell r="I223" t="str">
            <v>BUILDING CLEANER</v>
          </cell>
          <cell r="J223">
            <v>10</v>
          </cell>
          <cell r="K223" t="str">
            <v>GR-131</v>
          </cell>
          <cell r="L223">
            <v>1</v>
          </cell>
          <cell r="M223">
            <v>739</v>
          </cell>
          <cell r="N223" t="str">
            <v>ELIAKIS</v>
          </cell>
          <cell r="O223" t="str">
            <v>ELEUTHERIA</v>
          </cell>
          <cell r="Q223">
            <v>37.5</v>
          </cell>
          <cell r="R223">
            <v>1</v>
          </cell>
          <cell r="S223">
            <v>1288.5</v>
          </cell>
          <cell r="T223">
            <v>33616</v>
          </cell>
          <cell r="U223">
            <v>32794</v>
          </cell>
          <cell r="V223">
            <v>822</v>
          </cell>
        </row>
        <row r="224">
          <cell r="E224">
            <v>18100</v>
          </cell>
          <cell r="F224" t="str">
            <v>Building Services</v>
          </cell>
          <cell r="G224">
            <v>50000192</v>
          </cell>
          <cell r="H224">
            <v>50005829</v>
          </cell>
          <cell r="I224" t="str">
            <v>BUILDING CLEANER</v>
          </cell>
          <cell r="J224">
            <v>10</v>
          </cell>
          <cell r="K224" t="str">
            <v>GR-131</v>
          </cell>
          <cell r="L224">
            <v>1</v>
          </cell>
          <cell r="M224">
            <v>4232</v>
          </cell>
          <cell r="N224" t="str">
            <v>KHAN</v>
          </cell>
          <cell r="O224" t="str">
            <v>NAZRA</v>
          </cell>
          <cell r="Q224">
            <v>37.5</v>
          </cell>
          <cell r="R224">
            <v>1</v>
          </cell>
          <cell r="S224">
            <v>1288.5</v>
          </cell>
          <cell r="T224">
            <v>33616</v>
          </cell>
          <cell r="U224">
            <v>32794</v>
          </cell>
          <cell r="V224">
            <v>822</v>
          </cell>
        </row>
        <row r="225">
          <cell r="E225">
            <v>18100</v>
          </cell>
          <cell r="F225" t="str">
            <v>Building Services</v>
          </cell>
          <cell r="G225">
            <v>50000192</v>
          </cell>
          <cell r="H225">
            <v>50005830</v>
          </cell>
          <cell r="I225" t="str">
            <v>BUILDING CLEANER</v>
          </cell>
          <cell r="J225">
            <v>10</v>
          </cell>
          <cell r="K225" t="str">
            <v>GR-131</v>
          </cell>
          <cell r="L225">
            <v>1</v>
          </cell>
          <cell r="M225">
            <v>6512</v>
          </cell>
          <cell r="N225" t="str">
            <v>YALKIN</v>
          </cell>
          <cell r="O225" t="str">
            <v>SEMRA</v>
          </cell>
          <cell r="Q225">
            <v>37.5</v>
          </cell>
          <cell r="R225">
            <v>1</v>
          </cell>
          <cell r="S225">
            <v>1288.5</v>
          </cell>
          <cell r="T225">
            <v>33616</v>
          </cell>
          <cell r="U225">
            <v>32794</v>
          </cell>
          <cell r="V225">
            <v>822</v>
          </cell>
        </row>
        <row r="226">
          <cell r="E226">
            <v>18100</v>
          </cell>
          <cell r="F226" t="str">
            <v>Building Services</v>
          </cell>
          <cell r="G226">
            <v>50000192</v>
          </cell>
          <cell r="H226">
            <v>50005831</v>
          </cell>
          <cell r="I226" t="str">
            <v>BUILDING CLEANER</v>
          </cell>
          <cell r="J226">
            <v>10</v>
          </cell>
          <cell r="K226" t="str">
            <v>GR-131</v>
          </cell>
          <cell r="L226">
            <v>1</v>
          </cell>
          <cell r="M226">
            <v>3770</v>
          </cell>
          <cell r="N226" t="str">
            <v>PRASAD</v>
          </cell>
          <cell r="O226" t="str">
            <v>VED</v>
          </cell>
          <cell r="Q226">
            <v>37.5</v>
          </cell>
          <cell r="R226">
            <v>1</v>
          </cell>
          <cell r="S226">
            <v>1288.5</v>
          </cell>
          <cell r="T226">
            <v>33616</v>
          </cell>
          <cell r="U226">
            <v>32794</v>
          </cell>
          <cell r="V226">
            <v>822</v>
          </cell>
        </row>
        <row r="227">
          <cell r="E227">
            <v>18100</v>
          </cell>
          <cell r="F227" t="str">
            <v>Building Services</v>
          </cell>
          <cell r="G227">
            <v>50000192</v>
          </cell>
          <cell r="H227">
            <v>50005832</v>
          </cell>
          <cell r="I227" t="str">
            <v>BUILDING CLEANER</v>
          </cell>
          <cell r="J227">
            <v>10</v>
          </cell>
          <cell r="K227" t="str">
            <v>GR-131</v>
          </cell>
          <cell r="L227">
            <v>1</v>
          </cell>
          <cell r="M227">
            <v>5123</v>
          </cell>
          <cell r="N227" t="str">
            <v>ANGELILLO</v>
          </cell>
          <cell r="O227" t="str">
            <v>TERESA</v>
          </cell>
          <cell r="Q227">
            <v>37.5</v>
          </cell>
          <cell r="R227">
            <v>1</v>
          </cell>
          <cell r="S227">
            <v>1288.5</v>
          </cell>
          <cell r="T227">
            <v>33616</v>
          </cell>
          <cell r="U227">
            <v>32794</v>
          </cell>
          <cell r="V227">
            <v>822</v>
          </cell>
        </row>
        <row r="228">
          <cell r="E228">
            <v>18100</v>
          </cell>
          <cell r="F228" t="str">
            <v>Building Services</v>
          </cell>
          <cell r="G228">
            <v>50000192</v>
          </cell>
          <cell r="H228">
            <v>50005833</v>
          </cell>
          <cell r="I228" t="str">
            <v>BUILDING WORKER</v>
          </cell>
          <cell r="J228">
            <v>10</v>
          </cell>
          <cell r="K228" t="str">
            <v>GR-013</v>
          </cell>
          <cell r="L228">
            <v>3</v>
          </cell>
          <cell r="M228">
            <v>0</v>
          </cell>
          <cell r="Q228">
            <v>37.5</v>
          </cell>
          <cell r="R228">
            <v>1</v>
          </cell>
          <cell r="S228">
            <v>1353.77</v>
          </cell>
          <cell r="T228">
            <v>35319</v>
          </cell>
          <cell r="U228">
            <v>34458</v>
          </cell>
          <cell r="V228">
            <v>861</v>
          </cell>
        </row>
        <row r="229">
          <cell r="E229">
            <v>18100</v>
          </cell>
          <cell r="F229" t="str">
            <v>Building Services</v>
          </cell>
          <cell r="G229">
            <v>50000192</v>
          </cell>
          <cell r="H229">
            <v>50005834</v>
          </cell>
          <cell r="I229" t="str">
            <v>WORKING SUPERVISOR - BUILDING SERVICES</v>
          </cell>
          <cell r="J229">
            <v>10</v>
          </cell>
          <cell r="K229" t="str">
            <v>GR-015</v>
          </cell>
          <cell r="L229">
            <v>5</v>
          </cell>
          <cell r="M229">
            <v>1233</v>
          </cell>
          <cell r="N229" t="str">
            <v>BULVA</v>
          </cell>
          <cell r="O229" t="str">
            <v>KAREL</v>
          </cell>
          <cell r="Q229">
            <v>37.5</v>
          </cell>
          <cell r="R229">
            <v>1</v>
          </cell>
          <cell r="S229">
            <v>1590.73</v>
          </cell>
          <cell r="T229">
            <v>41501</v>
          </cell>
          <cell r="U229">
            <v>40484</v>
          </cell>
          <cell r="V229">
            <v>1017</v>
          </cell>
        </row>
        <row r="230">
          <cell r="E230">
            <v>18100</v>
          </cell>
          <cell r="F230" t="str">
            <v>Building Services</v>
          </cell>
          <cell r="G230">
            <v>50000192</v>
          </cell>
          <cell r="H230">
            <v>50005835</v>
          </cell>
          <cell r="I230" t="str">
            <v>MAINTENANCE TECHNICIAN I</v>
          </cell>
          <cell r="J230">
            <v>10</v>
          </cell>
          <cell r="K230" t="str">
            <v>GR-019</v>
          </cell>
          <cell r="L230">
            <v>5</v>
          </cell>
          <cell r="M230">
            <v>2247</v>
          </cell>
          <cell r="N230" t="str">
            <v>LAMB</v>
          </cell>
          <cell r="O230" t="str">
            <v>GORDON</v>
          </cell>
          <cell r="Q230">
            <v>37.5</v>
          </cell>
          <cell r="R230">
            <v>1</v>
          </cell>
          <cell r="S230">
            <v>1871.99</v>
          </cell>
          <cell r="T230">
            <v>48839</v>
          </cell>
          <cell r="U230">
            <v>47645</v>
          </cell>
          <cell r="V230">
            <v>1194</v>
          </cell>
        </row>
        <row r="231">
          <cell r="E231">
            <v>18100</v>
          </cell>
          <cell r="F231" t="str">
            <v>Building Services</v>
          </cell>
          <cell r="G231">
            <v>50000192</v>
          </cell>
          <cell r="I231" t="str">
            <v>BUILDING WORKER</v>
          </cell>
          <cell r="J231">
            <v>10</v>
          </cell>
          <cell r="K231" t="str">
            <v>GR-013</v>
          </cell>
          <cell r="L231">
            <v>3</v>
          </cell>
          <cell r="M231">
            <v>0</v>
          </cell>
          <cell r="Q231">
            <v>37.5</v>
          </cell>
          <cell r="R231">
            <v>1</v>
          </cell>
          <cell r="S231">
            <v>1353.77</v>
          </cell>
          <cell r="T231">
            <v>35319</v>
          </cell>
          <cell r="U231">
            <v>34458</v>
          </cell>
          <cell r="V231">
            <v>861</v>
          </cell>
          <cell r="X231" t="str">
            <v>Position added under RTS#3405.  Union has not agreed to position transfer from Aux to RFT</v>
          </cell>
        </row>
        <row r="232">
          <cell r="E232">
            <v>18100</v>
          </cell>
          <cell r="F232" t="str">
            <v>Building Services</v>
          </cell>
          <cell r="G232">
            <v>50000192</v>
          </cell>
          <cell r="H232">
            <v>50006065</v>
          </cell>
          <cell r="I232" t="str">
            <v>BUILDING WORKER</v>
          </cell>
          <cell r="J232">
            <v>10</v>
          </cell>
          <cell r="K232" t="str">
            <v>GR-013</v>
          </cell>
          <cell r="L232">
            <v>3</v>
          </cell>
          <cell r="M232">
            <v>0</v>
          </cell>
          <cell r="Q232">
            <v>37.5</v>
          </cell>
          <cell r="R232">
            <v>1</v>
          </cell>
          <cell r="S232">
            <v>1353.77</v>
          </cell>
          <cell r="T232">
            <v>35319</v>
          </cell>
          <cell r="U232">
            <v>34458</v>
          </cell>
          <cell r="V232">
            <v>861</v>
          </cell>
        </row>
        <row r="233">
          <cell r="E233">
            <v>18100</v>
          </cell>
          <cell r="F233" t="str">
            <v>Building Services</v>
          </cell>
          <cell r="G233">
            <v>50000192</v>
          </cell>
          <cell r="H233">
            <v>50006066</v>
          </cell>
          <cell r="I233" t="str">
            <v>BUILDING WORKER</v>
          </cell>
          <cell r="J233">
            <v>10</v>
          </cell>
          <cell r="K233" t="str">
            <v>GR-013</v>
          </cell>
          <cell r="L233">
            <v>5</v>
          </cell>
          <cell r="M233">
            <v>3398</v>
          </cell>
          <cell r="N233" t="str">
            <v>ARENAS</v>
          </cell>
          <cell r="O233" t="str">
            <v>VENANCIO</v>
          </cell>
          <cell r="Q233">
            <v>37.5</v>
          </cell>
          <cell r="R233">
            <v>1</v>
          </cell>
          <cell r="S233">
            <v>1468.5</v>
          </cell>
          <cell r="T233">
            <v>38312</v>
          </cell>
          <cell r="U233">
            <v>37372</v>
          </cell>
          <cell r="V233">
            <v>940</v>
          </cell>
        </row>
        <row r="234">
          <cell r="E234">
            <v>18100</v>
          </cell>
          <cell r="F234" t="str">
            <v>Building Services</v>
          </cell>
          <cell r="G234">
            <v>50000192</v>
          </cell>
          <cell r="H234">
            <v>50006067</v>
          </cell>
          <cell r="I234" t="str">
            <v>BUILDING WORKER</v>
          </cell>
          <cell r="J234">
            <v>10</v>
          </cell>
          <cell r="K234" t="str">
            <v>GR-013</v>
          </cell>
          <cell r="L234">
            <v>5</v>
          </cell>
          <cell r="M234">
            <v>8093</v>
          </cell>
          <cell r="N234" t="str">
            <v>FANG</v>
          </cell>
          <cell r="O234" t="str">
            <v>CARLOS</v>
          </cell>
          <cell r="Q234">
            <v>37.5</v>
          </cell>
          <cell r="R234">
            <v>1</v>
          </cell>
          <cell r="S234">
            <v>1468.5</v>
          </cell>
          <cell r="T234">
            <v>38312</v>
          </cell>
          <cell r="U234">
            <v>37372</v>
          </cell>
          <cell r="V234">
            <v>940</v>
          </cell>
        </row>
        <row r="235">
          <cell r="E235">
            <v>18100</v>
          </cell>
          <cell r="F235" t="str">
            <v>Building Services</v>
          </cell>
          <cell r="G235">
            <v>50000192</v>
          </cell>
          <cell r="H235">
            <v>50006068</v>
          </cell>
          <cell r="I235" t="str">
            <v>BUILDING WORKER</v>
          </cell>
          <cell r="J235">
            <v>10</v>
          </cell>
          <cell r="K235" t="str">
            <v>GR-013</v>
          </cell>
          <cell r="L235">
            <v>5</v>
          </cell>
          <cell r="M235">
            <v>8149</v>
          </cell>
          <cell r="N235" t="str">
            <v>NYO</v>
          </cell>
          <cell r="O235" t="str">
            <v>NYO</v>
          </cell>
          <cell r="Q235">
            <v>37.5</v>
          </cell>
          <cell r="R235">
            <v>1</v>
          </cell>
          <cell r="S235">
            <v>1468.5</v>
          </cell>
          <cell r="T235">
            <v>38312</v>
          </cell>
          <cell r="U235">
            <v>37372</v>
          </cell>
          <cell r="V235">
            <v>940</v>
          </cell>
        </row>
        <row r="236">
          <cell r="E236">
            <v>18100</v>
          </cell>
          <cell r="F236" t="str">
            <v>Building Services</v>
          </cell>
          <cell r="G236">
            <v>50000192</v>
          </cell>
          <cell r="H236">
            <v>50006069</v>
          </cell>
          <cell r="I236" t="str">
            <v>BUILDING WORKER</v>
          </cell>
          <cell r="J236">
            <v>10</v>
          </cell>
          <cell r="K236" t="str">
            <v>GR-013</v>
          </cell>
          <cell r="L236">
            <v>5</v>
          </cell>
          <cell r="M236">
            <v>7865</v>
          </cell>
          <cell r="N236" t="str">
            <v>SINGH</v>
          </cell>
          <cell r="O236" t="str">
            <v>YOGENDRA</v>
          </cell>
          <cell r="Q236">
            <v>37.5</v>
          </cell>
          <cell r="R236">
            <v>1</v>
          </cell>
          <cell r="S236">
            <v>1468.5</v>
          </cell>
          <cell r="T236">
            <v>38312</v>
          </cell>
          <cell r="U236">
            <v>37372</v>
          </cell>
          <cell r="V236">
            <v>940</v>
          </cell>
        </row>
        <row r="237">
          <cell r="E237">
            <v>18100</v>
          </cell>
          <cell r="F237" t="str">
            <v>Building Services</v>
          </cell>
          <cell r="G237">
            <v>50000192</v>
          </cell>
          <cell r="H237">
            <v>50006071</v>
          </cell>
          <cell r="I237" t="str">
            <v>BUILDING WORKER</v>
          </cell>
          <cell r="J237">
            <v>10</v>
          </cell>
          <cell r="K237" t="str">
            <v>GR-013</v>
          </cell>
          <cell r="L237">
            <v>3</v>
          </cell>
          <cell r="M237">
            <v>0</v>
          </cell>
          <cell r="Q237">
            <v>37.5</v>
          </cell>
          <cell r="R237">
            <v>1</v>
          </cell>
          <cell r="S237">
            <v>1353.77</v>
          </cell>
          <cell r="T237">
            <v>35319</v>
          </cell>
          <cell r="U237">
            <v>34458</v>
          </cell>
          <cell r="V237">
            <v>861</v>
          </cell>
        </row>
        <row r="238">
          <cell r="E238">
            <v>18100</v>
          </cell>
          <cell r="F238" t="str">
            <v>Building Services</v>
          </cell>
          <cell r="G238">
            <v>50000192</v>
          </cell>
          <cell r="H238">
            <v>50006072</v>
          </cell>
          <cell r="I238" t="str">
            <v>BUILDING WORKER</v>
          </cell>
          <cell r="J238">
            <v>10</v>
          </cell>
          <cell r="K238" t="str">
            <v>GR-013</v>
          </cell>
          <cell r="L238">
            <v>5</v>
          </cell>
          <cell r="M238">
            <v>3072</v>
          </cell>
          <cell r="N238" t="str">
            <v>SEKULIC</v>
          </cell>
          <cell r="O238" t="str">
            <v>DANICA</v>
          </cell>
          <cell r="Q238">
            <v>37.5</v>
          </cell>
          <cell r="R238">
            <v>1</v>
          </cell>
          <cell r="S238">
            <v>1468.5</v>
          </cell>
          <cell r="T238">
            <v>38312</v>
          </cell>
          <cell r="U238">
            <v>37372</v>
          </cell>
          <cell r="V238">
            <v>940</v>
          </cell>
        </row>
        <row r="239">
          <cell r="E239">
            <v>18100</v>
          </cell>
          <cell r="F239" t="str">
            <v>Building Services</v>
          </cell>
          <cell r="G239">
            <v>50000192</v>
          </cell>
          <cell r="H239">
            <v>50006073</v>
          </cell>
          <cell r="I239" t="str">
            <v>BUILDING WORKER</v>
          </cell>
          <cell r="J239">
            <v>10</v>
          </cell>
          <cell r="K239" t="str">
            <v>GR-013</v>
          </cell>
          <cell r="L239">
            <v>5</v>
          </cell>
          <cell r="M239">
            <v>579</v>
          </cell>
          <cell r="N239" t="str">
            <v>PRASAD</v>
          </cell>
          <cell r="O239" t="str">
            <v>JAI</v>
          </cell>
          <cell r="Q239">
            <v>37.5</v>
          </cell>
          <cell r="R239">
            <v>1</v>
          </cell>
          <cell r="S239">
            <v>1468.5</v>
          </cell>
          <cell r="T239">
            <v>38312</v>
          </cell>
          <cell r="U239">
            <v>37372</v>
          </cell>
          <cell r="V239">
            <v>940</v>
          </cell>
        </row>
        <row r="240">
          <cell r="E240">
            <v>18100</v>
          </cell>
          <cell r="F240" t="str">
            <v>Building Services</v>
          </cell>
          <cell r="G240">
            <v>50000192</v>
          </cell>
          <cell r="H240">
            <v>50006074</v>
          </cell>
          <cell r="I240" t="str">
            <v>BUILDING WORKER</v>
          </cell>
          <cell r="J240">
            <v>10</v>
          </cell>
          <cell r="K240" t="str">
            <v>GR-013</v>
          </cell>
          <cell r="L240">
            <v>5</v>
          </cell>
          <cell r="M240">
            <v>5200</v>
          </cell>
          <cell r="N240" t="str">
            <v>NAND</v>
          </cell>
          <cell r="O240" t="str">
            <v>NITYA</v>
          </cell>
          <cell r="Q240">
            <v>37.5</v>
          </cell>
          <cell r="R240">
            <v>1</v>
          </cell>
          <cell r="S240">
            <v>1468.5</v>
          </cell>
          <cell r="T240">
            <v>38312</v>
          </cell>
          <cell r="U240">
            <v>37372</v>
          </cell>
          <cell r="V240">
            <v>940</v>
          </cell>
        </row>
        <row r="241">
          <cell r="E241">
            <v>18100</v>
          </cell>
          <cell r="F241" t="str">
            <v>Building Services</v>
          </cell>
          <cell r="G241">
            <v>50000192</v>
          </cell>
          <cell r="H241">
            <v>50006075</v>
          </cell>
          <cell r="I241" t="str">
            <v>BUILDING WORKER</v>
          </cell>
          <cell r="J241">
            <v>10</v>
          </cell>
          <cell r="K241" t="str">
            <v>GR-013</v>
          </cell>
          <cell r="L241">
            <v>5</v>
          </cell>
          <cell r="M241">
            <v>6767</v>
          </cell>
          <cell r="N241" t="str">
            <v>SHARMA</v>
          </cell>
          <cell r="O241" t="str">
            <v>NEEL</v>
          </cell>
          <cell r="Q241">
            <v>37.5</v>
          </cell>
          <cell r="R241">
            <v>1</v>
          </cell>
          <cell r="S241">
            <v>1468.5</v>
          </cell>
          <cell r="T241">
            <v>38312</v>
          </cell>
          <cell r="U241">
            <v>37372</v>
          </cell>
          <cell r="V241">
            <v>940</v>
          </cell>
        </row>
        <row r="242">
          <cell r="E242">
            <v>18100</v>
          </cell>
          <cell r="F242" t="str">
            <v>Building Services</v>
          </cell>
          <cell r="G242">
            <v>50000192</v>
          </cell>
          <cell r="H242">
            <v>50006077</v>
          </cell>
          <cell r="I242" t="str">
            <v>MAINTENANCE TECHNICIAN I</v>
          </cell>
          <cell r="J242">
            <v>10</v>
          </cell>
          <cell r="K242" t="str">
            <v>GR-019</v>
          </cell>
          <cell r="L242">
            <v>3</v>
          </cell>
          <cell r="M242">
            <v>0</v>
          </cell>
          <cell r="Q242">
            <v>37.5</v>
          </cell>
          <cell r="R242">
            <v>1</v>
          </cell>
          <cell r="S242">
            <v>1725.77</v>
          </cell>
          <cell r="T242">
            <v>45024</v>
          </cell>
          <cell r="U242">
            <v>47645.56</v>
          </cell>
          <cell r="V242">
            <v>-2621.56</v>
          </cell>
        </row>
        <row r="243">
          <cell r="E243">
            <v>18100</v>
          </cell>
          <cell r="F243" t="str">
            <v>Building Services</v>
          </cell>
          <cell r="G243">
            <v>50000192</v>
          </cell>
          <cell r="H243">
            <v>50006078</v>
          </cell>
          <cell r="I243" t="str">
            <v>BUILDING SERVICES SUPERVISOR I</v>
          </cell>
          <cell r="J243">
            <v>10</v>
          </cell>
          <cell r="K243" t="str">
            <v>GR-019</v>
          </cell>
          <cell r="L243">
            <v>5</v>
          </cell>
          <cell r="M243">
            <v>6165</v>
          </cell>
          <cell r="N243" t="str">
            <v>PROWSE</v>
          </cell>
          <cell r="O243" t="str">
            <v>ANN-MAREE</v>
          </cell>
          <cell r="Q243">
            <v>37.5</v>
          </cell>
          <cell r="R243">
            <v>1</v>
          </cell>
          <cell r="S243">
            <v>1871.99</v>
          </cell>
          <cell r="T243">
            <v>48839</v>
          </cell>
          <cell r="U243">
            <v>43928</v>
          </cell>
          <cell r="V243">
            <v>4911</v>
          </cell>
        </row>
        <row r="244">
          <cell r="E244">
            <v>18100</v>
          </cell>
          <cell r="F244" t="str">
            <v>Building Services</v>
          </cell>
          <cell r="G244">
            <v>50000192</v>
          </cell>
          <cell r="H244">
            <v>50006079</v>
          </cell>
          <cell r="I244" t="str">
            <v>MAINTENANCE TECHNICIAN II</v>
          </cell>
          <cell r="J244">
            <v>10</v>
          </cell>
          <cell r="K244" t="str">
            <v>GR-021</v>
          </cell>
          <cell r="L244">
            <v>5</v>
          </cell>
          <cell r="M244">
            <v>3481</v>
          </cell>
          <cell r="N244" t="str">
            <v>KOCH</v>
          </cell>
          <cell r="O244" t="str">
            <v>KLAUS</v>
          </cell>
          <cell r="Q244">
            <v>37.5</v>
          </cell>
          <cell r="R244">
            <v>1</v>
          </cell>
          <cell r="S244">
            <v>2031.72</v>
          </cell>
          <cell r="T244">
            <v>53006</v>
          </cell>
          <cell r="U244">
            <v>51715</v>
          </cell>
          <cell r="V244">
            <v>1291</v>
          </cell>
        </row>
        <row r="245">
          <cell r="E245">
            <v>18100</v>
          </cell>
          <cell r="F245" t="str">
            <v>Building Services</v>
          </cell>
          <cell r="G245">
            <v>50000192</v>
          </cell>
          <cell r="H245">
            <v>50006080</v>
          </cell>
          <cell r="I245" t="str">
            <v>BUILDING MAINTENANCE WORKER II</v>
          </cell>
          <cell r="J245">
            <v>10</v>
          </cell>
          <cell r="K245" t="str">
            <v>GR-116</v>
          </cell>
          <cell r="L245">
            <v>3</v>
          </cell>
          <cell r="M245">
            <v>0</v>
          </cell>
          <cell r="Q245">
            <v>37</v>
          </cell>
          <cell r="R245">
            <v>1</v>
          </cell>
          <cell r="S245">
            <v>1431.85</v>
          </cell>
          <cell r="T245">
            <v>37356</v>
          </cell>
          <cell r="U245">
            <v>36449</v>
          </cell>
          <cell r="V245">
            <v>907</v>
          </cell>
        </row>
        <row r="246">
          <cell r="E246">
            <v>18100</v>
          </cell>
          <cell r="F246" t="str">
            <v>Building Services</v>
          </cell>
          <cell r="G246">
            <v>50000192</v>
          </cell>
          <cell r="H246">
            <v>50006082</v>
          </cell>
          <cell r="I246" t="str">
            <v>BUILDING CLEANER</v>
          </cell>
          <cell r="J246">
            <v>10</v>
          </cell>
          <cell r="K246" t="str">
            <v>GR-131</v>
          </cell>
          <cell r="L246">
            <v>1</v>
          </cell>
          <cell r="M246">
            <v>0</v>
          </cell>
          <cell r="Q246">
            <v>37.5</v>
          </cell>
          <cell r="R246">
            <v>1</v>
          </cell>
          <cell r="S246">
            <v>1288.5</v>
          </cell>
          <cell r="T246">
            <v>33616</v>
          </cell>
          <cell r="U246">
            <v>32794.230000000003</v>
          </cell>
          <cell r="V246">
            <v>821.77</v>
          </cell>
        </row>
        <row r="247">
          <cell r="E247">
            <v>18100</v>
          </cell>
          <cell r="F247" t="str">
            <v>Building Services</v>
          </cell>
          <cell r="G247">
            <v>50000192</v>
          </cell>
          <cell r="H247">
            <v>50006083</v>
          </cell>
          <cell r="I247" t="str">
            <v>BUILDING CLEANER</v>
          </cell>
          <cell r="J247">
            <v>10</v>
          </cell>
          <cell r="K247" t="str">
            <v>GR-131</v>
          </cell>
          <cell r="L247">
            <v>1</v>
          </cell>
          <cell r="M247">
            <v>8285</v>
          </cell>
          <cell r="N247" t="str">
            <v>DAW</v>
          </cell>
          <cell r="O247" t="str">
            <v>PHYU</v>
          </cell>
          <cell r="Q247">
            <v>37.5</v>
          </cell>
          <cell r="R247">
            <v>1</v>
          </cell>
          <cell r="S247">
            <v>1288.5</v>
          </cell>
          <cell r="T247">
            <v>33616</v>
          </cell>
          <cell r="U247">
            <v>32794</v>
          </cell>
          <cell r="V247">
            <v>822</v>
          </cell>
        </row>
        <row r="248">
          <cell r="E248">
            <v>18100</v>
          </cell>
          <cell r="F248" t="str">
            <v>Building Services</v>
          </cell>
          <cell r="G248">
            <v>50000192</v>
          </cell>
          <cell r="H248">
            <v>50006084</v>
          </cell>
          <cell r="I248" t="str">
            <v>WORKING SUPERVISOR - BUILDING SERVICES</v>
          </cell>
          <cell r="J248">
            <v>10</v>
          </cell>
          <cell r="K248" t="str">
            <v>GR-015</v>
          </cell>
          <cell r="L248">
            <v>5</v>
          </cell>
          <cell r="M248">
            <v>5823</v>
          </cell>
          <cell r="N248" t="str">
            <v>MERCADO</v>
          </cell>
          <cell r="O248" t="str">
            <v>RIGO</v>
          </cell>
          <cell r="Q248">
            <v>37.5</v>
          </cell>
          <cell r="R248">
            <v>1</v>
          </cell>
          <cell r="S248">
            <v>1590.73</v>
          </cell>
          <cell r="T248">
            <v>41501</v>
          </cell>
          <cell r="U248">
            <v>40484</v>
          </cell>
          <cell r="V248">
            <v>1017</v>
          </cell>
        </row>
        <row r="249">
          <cell r="E249">
            <v>18100</v>
          </cell>
          <cell r="F249" t="str">
            <v>Building Services</v>
          </cell>
          <cell r="G249">
            <v>50000192</v>
          </cell>
          <cell r="H249">
            <v>50006085</v>
          </cell>
          <cell r="I249" t="str">
            <v>BUILDING WORKER</v>
          </cell>
          <cell r="J249">
            <v>10</v>
          </cell>
          <cell r="K249" t="str">
            <v>GR-013</v>
          </cell>
          <cell r="L249">
            <v>3</v>
          </cell>
          <cell r="M249">
            <v>0</v>
          </cell>
          <cell r="Q249">
            <v>37</v>
          </cell>
          <cell r="R249">
            <v>1</v>
          </cell>
          <cell r="S249">
            <v>1335.68</v>
          </cell>
          <cell r="T249">
            <v>34847</v>
          </cell>
          <cell r="U249">
            <v>33997</v>
          </cell>
          <cell r="V249">
            <v>850</v>
          </cell>
        </row>
        <row r="250">
          <cell r="E250">
            <v>18100</v>
          </cell>
          <cell r="F250" t="str">
            <v>Building Services</v>
          </cell>
          <cell r="G250">
            <v>50000192</v>
          </cell>
          <cell r="H250">
            <v>50006086</v>
          </cell>
          <cell r="I250" t="str">
            <v>BUILDING WORKER</v>
          </cell>
          <cell r="J250">
            <v>10</v>
          </cell>
          <cell r="K250" t="str">
            <v>GR-115</v>
          </cell>
          <cell r="L250">
            <v>5</v>
          </cell>
          <cell r="M250">
            <v>3499</v>
          </cell>
          <cell r="N250" t="str">
            <v>LISINSKY</v>
          </cell>
          <cell r="O250" t="str">
            <v>MARK</v>
          </cell>
          <cell r="Q250">
            <v>37.5</v>
          </cell>
          <cell r="R250">
            <v>1</v>
          </cell>
          <cell r="S250">
            <v>1510.47</v>
          </cell>
          <cell r="T250">
            <v>39407</v>
          </cell>
          <cell r="U250">
            <v>38449</v>
          </cell>
          <cell r="V250">
            <v>958</v>
          </cell>
        </row>
        <row r="251">
          <cell r="E251">
            <v>18100</v>
          </cell>
          <cell r="F251" t="str">
            <v>Building Services</v>
          </cell>
          <cell r="G251">
            <v>50000192</v>
          </cell>
          <cell r="H251">
            <v>50006140</v>
          </cell>
          <cell r="I251" t="str">
            <v>BUILDING WORKER</v>
          </cell>
          <cell r="J251">
            <v>10</v>
          </cell>
          <cell r="K251" t="str">
            <v>GR-013</v>
          </cell>
          <cell r="L251">
            <v>3</v>
          </cell>
          <cell r="M251">
            <v>0</v>
          </cell>
          <cell r="Q251">
            <v>35</v>
          </cell>
          <cell r="R251">
            <v>1</v>
          </cell>
          <cell r="S251">
            <v>1263.51</v>
          </cell>
          <cell r="T251">
            <v>32964</v>
          </cell>
          <cell r="U251">
            <v>32161</v>
          </cell>
          <cell r="V251">
            <v>803</v>
          </cell>
        </row>
        <row r="252">
          <cell r="E252">
            <v>18100</v>
          </cell>
          <cell r="F252" t="str">
            <v>Building Services</v>
          </cell>
          <cell r="G252">
            <v>50000192</v>
          </cell>
          <cell r="H252">
            <v>50007108</v>
          </cell>
          <cell r="I252" t="str">
            <v>OPERATIONS SUPERVISOR</v>
          </cell>
          <cell r="J252">
            <v>10</v>
          </cell>
          <cell r="K252" t="str">
            <v>GR-024</v>
          </cell>
          <cell r="L252">
            <v>5</v>
          </cell>
          <cell r="M252">
            <v>5691</v>
          </cell>
          <cell r="N252" t="str">
            <v>KUMAR</v>
          </cell>
          <cell r="O252" t="str">
            <v>ARVIND</v>
          </cell>
          <cell r="Q252">
            <v>37.5</v>
          </cell>
          <cell r="R252">
            <v>1</v>
          </cell>
          <cell r="S252">
            <v>2302.48</v>
          </cell>
          <cell r="T252">
            <v>60070</v>
          </cell>
          <cell r="U252">
            <v>58602</v>
          </cell>
          <cell r="V252">
            <v>1468</v>
          </cell>
        </row>
        <row r="253">
          <cell r="E253">
            <v>18100</v>
          </cell>
          <cell r="F253" t="str">
            <v>Building Services</v>
          </cell>
          <cell r="G253">
            <v>50000192</v>
          </cell>
          <cell r="H253">
            <v>50007116</v>
          </cell>
          <cell r="I253" t="str">
            <v>MANAGER BUILDING SERVICES</v>
          </cell>
          <cell r="J253">
            <v>10</v>
          </cell>
          <cell r="K253" t="str">
            <v>BND-010</v>
          </cell>
          <cell r="L253">
            <v>3</v>
          </cell>
          <cell r="M253">
            <v>15106</v>
          </cell>
          <cell r="N253" t="str">
            <v>VOHRA</v>
          </cell>
          <cell r="O253" t="str">
            <v>ISMAIL</v>
          </cell>
          <cell r="Q253">
            <v>35</v>
          </cell>
          <cell r="R253">
            <v>1</v>
          </cell>
          <cell r="S253">
            <v>3065.28</v>
          </cell>
          <cell r="T253">
            <v>79971</v>
          </cell>
          <cell r="U253">
            <v>75258</v>
          </cell>
          <cell r="V253">
            <v>4713</v>
          </cell>
        </row>
        <row r="254">
          <cell r="E254">
            <v>18100</v>
          </cell>
          <cell r="F254" t="str">
            <v>Building Services</v>
          </cell>
          <cell r="G254">
            <v>50000192</v>
          </cell>
          <cell r="H254">
            <v>50007185</v>
          </cell>
          <cell r="I254" t="str">
            <v>WORKING SUPERVISOR - BUILDING SERVICES</v>
          </cell>
          <cell r="J254">
            <v>10</v>
          </cell>
          <cell r="K254" t="str">
            <v>GR-015</v>
          </cell>
          <cell r="L254">
            <v>5</v>
          </cell>
          <cell r="M254">
            <v>70</v>
          </cell>
          <cell r="N254" t="str">
            <v>STUCKLESS</v>
          </cell>
          <cell r="O254" t="str">
            <v>BRIAN</v>
          </cell>
          <cell r="Q254">
            <v>37.5</v>
          </cell>
          <cell r="R254">
            <v>1</v>
          </cell>
          <cell r="S254">
            <v>1590.73</v>
          </cell>
          <cell r="T254">
            <v>41501</v>
          </cell>
          <cell r="U254">
            <v>40484</v>
          </cell>
          <cell r="V254">
            <v>1017</v>
          </cell>
        </row>
        <row r="255">
          <cell r="E255">
            <v>18100</v>
          </cell>
          <cell r="F255" t="str">
            <v>Building Services</v>
          </cell>
          <cell r="G255">
            <v>50000192</v>
          </cell>
          <cell r="H255">
            <v>50007186</v>
          </cell>
          <cell r="I255" t="str">
            <v>BUILDING SERVICES SUPERVISOR I</v>
          </cell>
          <cell r="J255">
            <v>10</v>
          </cell>
          <cell r="K255" t="str">
            <v>GR-019</v>
          </cell>
          <cell r="L255">
            <v>5</v>
          </cell>
          <cell r="M255">
            <v>2919</v>
          </cell>
          <cell r="N255" t="str">
            <v>HOOD</v>
          </cell>
          <cell r="O255" t="str">
            <v>ROSE</v>
          </cell>
          <cell r="Q255">
            <v>37.5</v>
          </cell>
          <cell r="R255">
            <v>1</v>
          </cell>
          <cell r="S255">
            <v>1871.99</v>
          </cell>
          <cell r="T255">
            <v>48839</v>
          </cell>
          <cell r="U255">
            <v>47645</v>
          </cell>
          <cell r="V255">
            <v>1194</v>
          </cell>
        </row>
        <row r="256">
          <cell r="E256">
            <v>18100</v>
          </cell>
          <cell r="F256" t="str">
            <v>Building Services</v>
          </cell>
          <cell r="G256">
            <v>50000192</v>
          </cell>
          <cell r="H256">
            <v>50007187</v>
          </cell>
          <cell r="I256" t="str">
            <v>BUILDING WORKER</v>
          </cell>
          <cell r="J256">
            <v>10</v>
          </cell>
          <cell r="K256" t="str">
            <v>GR-013</v>
          </cell>
          <cell r="L256">
            <v>3</v>
          </cell>
          <cell r="M256">
            <v>0</v>
          </cell>
          <cell r="Q256">
            <v>37.5</v>
          </cell>
          <cell r="R256">
            <v>1</v>
          </cell>
          <cell r="S256">
            <v>1353.77</v>
          </cell>
          <cell r="T256">
            <v>35319</v>
          </cell>
          <cell r="U256">
            <v>34458</v>
          </cell>
          <cell r="V256">
            <v>861</v>
          </cell>
        </row>
        <row r="257">
          <cell r="E257">
            <v>18100</v>
          </cell>
          <cell r="F257" t="str">
            <v>Building Services</v>
          </cell>
          <cell r="G257">
            <v>50000192</v>
          </cell>
          <cell r="H257">
            <v>50007188</v>
          </cell>
          <cell r="I257" t="str">
            <v>BUILDING WORKER</v>
          </cell>
          <cell r="J257">
            <v>10</v>
          </cell>
          <cell r="K257" t="str">
            <v>GR-013</v>
          </cell>
          <cell r="L257">
            <v>5</v>
          </cell>
          <cell r="M257">
            <v>2503</v>
          </cell>
          <cell r="N257" t="str">
            <v>LAWLEY</v>
          </cell>
          <cell r="O257" t="str">
            <v>DIANE</v>
          </cell>
          <cell r="Q257">
            <v>37.5</v>
          </cell>
          <cell r="R257">
            <v>1</v>
          </cell>
          <cell r="S257">
            <v>1468.5</v>
          </cell>
          <cell r="T257">
            <v>38312</v>
          </cell>
          <cell r="U257">
            <v>37372</v>
          </cell>
          <cell r="V257">
            <v>940</v>
          </cell>
        </row>
        <row r="258">
          <cell r="E258">
            <v>18100</v>
          </cell>
          <cell r="F258" t="str">
            <v>Building Services</v>
          </cell>
          <cell r="G258">
            <v>50000192</v>
          </cell>
          <cell r="H258">
            <v>50007189</v>
          </cell>
          <cell r="I258" t="str">
            <v>BUILDING WORKER</v>
          </cell>
          <cell r="J258">
            <v>10</v>
          </cell>
          <cell r="K258" t="str">
            <v>GR-013</v>
          </cell>
          <cell r="L258">
            <v>5</v>
          </cell>
          <cell r="M258">
            <v>645</v>
          </cell>
          <cell r="N258" t="str">
            <v>SOPER</v>
          </cell>
          <cell r="O258" t="str">
            <v>JANE</v>
          </cell>
          <cell r="Q258">
            <v>37.5</v>
          </cell>
          <cell r="R258">
            <v>1</v>
          </cell>
          <cell r="S258">
            <v>1468.5</v>
          </cell>
          <cell r="T258">
            <v>38312</v>
          </cell>
          <cell r="U258">
            <v>37372</v>
          </cell>
          <cell r="V258">
            <v>940</v>
          </cell>
        </row>
        <row r="259">
          <cell r="E259">
            <v>18100</v>
          </cell>
          <cell r="F259" t="str">
            <v>Building Services</v>
          </cell>
          <cell r="G259">
            <v>50000192</v>
          </cell>
          <cell r="H259">
            <v>50007190</v>
          </cell>
          <cell r="I259" t="str">
            <v>BUILDING WORKER</v>
          </cell>
          <cell r="J259">
            <v>10</v>
          </cell>
          <cell r="K259" t="str">
            <v>GR-014</v>
          </cell>
          <cell r="L259">
            <v>5</v>
          </cell>
          <cell r="M259">
            <v>4665</v>
          </cell>
          <cell r="N259" t="str">
            <v>CAISIP</v>
          </cell>
          <cell r="O259" t="str">
            <v>TEODULO</v>
          </cell>
          <cell r="Q259">
            <v>37.5</v>
          </cell>
          <cell r="R259">
            <v>1</v>
          </cell>
          <cell r="S259">
            <v>1526.99</v>
          </cell>
          <cell r="T259">
            <v>39838</v>
          </cell>
          <cell r="U259">
            <v>38860</v>
          </cell>
          <cell r="V259">
            <v>978</v>
          </cell>
        </row>
        <row r="260">
          <cell r="E260">
            <v>18100</v>
          </cell>
          <cell r="F260" t="str">
            <v>Building Services</v>
          </cell>
          <cell r="G260">
            <v>50000192</v>
          </cell>
          <cell r="H260">
            <v>50007191</v>
          </cell>
          <cell r="I260" t="str">
            <v>BUILDING WORKER</v>
          </cell>
          <cell r="J260">
            <v>10</v>
          </cell>
          <cell r="K260" t="str">
            <v>GR-013</v>
          </cell>
          <cell r="L260">
            <v>5</v>
          </cell>
          <cell r="M260">
            <v>7917</v>
          </cell>
          <cell r="N260" t="str">
            <v>OZSELMANOGLU</v>
          </cell>
          <cell r="O260" t="str">
            <v>ZIHNI</v>
          </cell>
          <cell r="Q260">
            <v>37.5</v>
          </cell>
          <cell r="R260">
            <v>1</v>
          </cell>
          <cell r="S260">
            <v>1468.5</v>
          </cell>
          <cell r="T260">
            <v>38312</v>
          </cell>
          <cell r="U260">
            <v>37372</v>
          </cell>
          <cell r="V260">
            <v>940</v>
          </cell>
        </row>
        <row r="261">
          <cell r="E261">
            <v>18100</v>
          </cell>
          <cell r="F261" t="str">
            <v>Building Services</v>
          </cell>
          <cell r="G261">
            <v>50000192</v>
          </cell>
          <cell r="H261">
            <v>50007192</v>
          </cell>
          <cell r="I261" t="str">
            <v>BUILDING WORKER</v>
          </cell>
          <cell r="J261">
            <v>10</v>
          </cell>
          <cell r="K261" t="str">
            <v>GR-013</v>
          </cell>
          <cell r="L261">
            <v>5</v>
          </cell>
          <cell r="M261">
            <v>5209</v>
          </cell>
          <cell r="N261" t="str">
            <v>BLANCHARD</v>
          </cell>
          <cell r="O261" t="str">
            <v>HOWARD</v>
          </cell>
          <cell r="Q261">
            <v>37.5</v>
          </cell>
          <cell r="R261">
            <v>1</v>
          </cell>
          <cell r="S261">
            <v>1468.5</v>
          </cell>
          <cell r="T261">
            <v>38312</v>
          </cell>
          <cell r="U261">
            <v>37372</v>
          </cell>
          <cell r="V261">
            <v>940</v>
          </cell>
        </row>
        <row r="262">
          <cell r="E262">
            <v>18100</v>
          </cell>
          <cell r="F262" t="str">
            <v>Building Services</v>
          </cell>
          <cell r="G262">
            <v>50000192</v>
          </cell>
          <cell r="H262">
            <v>50007193</v>
          </cell>
          <cell r="I262" t="str">
            <v>BUILDING WORKER</v>
          </cell>
          <cell r="J262">
            <v>10</v>
          </cell>
          <cell r="K262" t="str">
            <v>GR-013</v>
          </cell>
          <cell r="L262">
            <v>5</v>
          </cell>
          <cell r="M262">
            <v>7982</v>
          </cell>
          <cell r="N262" t="str">
            <v>HARID</v>
          </cell>
          <cell r="O262" t="str">
            <v>MOHAMMED</v>
          </cell>
          <cell r="Q262">
            <v>37.5</v>
          </cell>
          <cell r="R262">
            <v>1</v>
          </cell>
          <cell r="S262">
            <v>1468.5</v>
          </cell>
          <cell r="T262">
            <v>38312</v>
          </cell>
          <cell r="U262">
            <v>37372</v>
          </cell>
          <cell r="V262">
            <v>940</v>
          </cell>
        </row>
        <row r="263">
          <cell r="E263">
            <v>18100</v>
          </cell>
          <cell r="F263" t="str">
            <v>Building Services</v>
          </cell>
          <cell r="G263">
            <v>50000192</v>
          </cell>
          <cell r="H263">
            <v>50007194</v>
          </cell>
          <cell r="I263" t="str">
            <v>BUILDING WORKER</v>
          </cell>
          <cell r="J263">
            <v>10</v>
          </cell>
          <cell r="K263" t="str">
            <v>GR-013</v>
          </cell>
          <cell r="L263">
            <v>5</v>
          </cell>
          <cell r="M263">
            <v>7486</v>
          </cell>
          <cell r="N263" t="str">
            <v>BASRA</v>
          </cell>
          <cell r="O263" t="str">
            <v>NACHHATTAR</v>
          </cell>
          <cell r="Q263">
            <v>37.5</v>
          </cell>
          <cell r="R263">
            <v>1</v>
          </cell>
          <cell r="S263">
            <v>1468.5</v>
          </cell>
          <cell r="T263">
            <v>38312</v>
          </cell>
          <cell r="U263">
            <v>37372</v>
          </cell>
          <cell r="V263">
            <v>940</v>
          </cell>
        </row>
        <row r="264">
          <cell r="E264">
            <v>18100</v>
          </cell>
          <cell r="F264" t="str">
            <v>Building Services</v>
          </cell>
          <cell r="G264">
            <v>50000192</v>
          </cell>
          <cell r="H264">
            <v>50012221</v>
          </cell>
          <cell r="I264" t="str">
            <v>MAINTENANCE ELECTRICIAN</v>
          </cell>
          <cell r="J264">
            <v>10</v>
          </cell>
          <cell r="K264" t="str">
            <v>GR-082</v>
          </cell>
          <cell r="L264">
            <v>3</v>
          </cell>
          <cell r="M264">
            <v>0</v>
          </cell>
          <cell r="Q264">
            <v>40</v>
          </cell>
          <cell r="R264">
            <v>1</v>
          </cell>
          <cell r="S264">
            <v>2139.23</v>
          </cell>
          <cell r="T264">
            <v>55811</v>
          </cell>
          <cell r="U264">
            <v>55811</v>
          </cell>
          <cell r="V264">
            <v>0</v>
          </cell>
        </row>
        <row r="265">
          <cell r="E265">
            <v>18100</v>
          </cell>
          <cell r="F265" t="str">
            <v>Building Services</v>
          </cell>
          <cell r="G265">
            <v>50000192</v>
          </cell>
          <cell r="H265">
            <v>50012222</v>
          </cell>
          <cell r="I265" t="str">
            <v>MAINTENANCE TECHNICIAN II</v>
          </cell>
          <cell r="J265">
            <v>10</v>
          </cell>
          <cell r="K265" t="str">
            <v>GR-021</v>
          </cell>
          <cell r="L265">
            <v>5</v>
          </cell>
          <cell r="M265">
            <v>7647</v>
          </cell>
          <cell r="N265" t="str">
            <v>DODDS</v>
          </cell>
          <cell r="O265" t="str">
            <v>JOHN</v>
          </cell>
          <cell r="Q265">
            <v>37.5</v>
          </cell>
          <cell r="R265">
            <v>1</v>
          </cell>
          <cell r="S265">
            <v>2031.72</v>
          </cell>
          <cell r="T265">
            <v>53006</v>
          </cell>
          <cell r="U265">
            <v>47646</v>
          </cell>
          <cell r="V265">
            <v>5360</v>
          </cell>
        </row>
        <row r="266">
          <cell r="E266">
            <v>18100</v>
          </cell>
          <cell r="F266" t="str">
            <v>Building Services</v>
          </cell>
          <cell r="G266">
            <v>50000192</v>
          </cell>
          <cell r="H266">
            <v>50012225</v>
          </cell>
          <cell r="I266" t="str">
            <v>ASSISTANT MANAGER BUILDING SERVICES</v>
          </cell>
          <cell r="J266">
            <v>10</v>
          </cell>
          <cell r="K266" t="str">
            <v>BND-008</v>
          </cell>
          <cell r="L266">
            <v>2</v>
          </cell>
          <cell r="M266">
            <v>2736</v>
          </cell>
          <cell r="N266" t="str">
            <v>HANSEN</v>
          </cell>
          <cell r="O266" t="str">
            <v>BARRY</v>
          </cell>
          <cell r="Q266">
            <v>35</v>
          </cell>
          <cell r="R266">
            <v>1</v>
          </cell>
          <cell r="S266">
            <v>2491.29</v>
          </cell>
          <cell r="T266">
            <v>64996</v>
          </cell>
          <cell r="U266">
            <v>61580</v>
          </cell>
          <cell r="V266">
            <v>3416</v>
          </cell>
        </row>
        <row r="267">
          <cell r="E267">
            <v>18100</v>
          </cell>
          <cell r="F267" t="str">
            <v>Building Services</v>
          </cell>
          <cell r="G267">
            <v>50000192</v>
          </cell>
          <cell r="H267">
            <v>50014516</v>
          </cell>
          <cell r="I267" t="str">
            <v>BUILDING WORKER</v>
          </cell>
          <cell r="J267">
            <v>10</v>
          </cell>
          <cell r="K267" t="str">
            <v>GR-013</v>
          </cell>
          <cell r="L267">
            <v>5</v>
          </cell>
          <cell r="M267">
            <v>1305</v>
          </cell>
          <cell r="N267" t="str">
            <v>LOVE</v>
          </cell>
          <cell r="O267" t="str">
            <v>DENNIS</v>
          </cell>
          <cell r="Q267">
            <v>37.5</v>
          </cell>
          <cell r="R267">
            <v>1</v>
          </cell>
          <cell r="S267">
            <v>1468.5</v>
          </cell>
          <cell r="T267">
            <v>38312</v>
          </cell>
          <cell r="U267">
            <v>37372</v>
          </cell>
          <cell r="V267">
            <v>940</v>
          </cell>
        </row>
        <row r="268">
          <cell r="E268">
            <v>18100</v>
          </cell>
          <cell r="F268" t="str">
            <v>Building Services</v>
          </cell>
          <cell r="G268">
            <v>50000192</v>
          </cell>
          <cell r="H268">
            <v>50014517</v>
          </cell>
          <cell r="I268" t="str">
            <v>MAINTENANCE TECHNICIAN III</v>
          </cell>
          <cell r="J268">
            <v>10</v>
          </cell>
          <cell r="K268" t="str">
            <v>GR-022</v>
          </cell>
          <cell r="L268">
            <v>5</v>
          </cell>
          <cell r="M268">
            <v>12902</v>
          </cell>
          <cell r="N268" t="str">
            <v>FOLEY</v>
          </cell>
          <cell r="O268" t="str">
            <v>MATHEW</v>
          </cell>
          <cell r="Q268">
            <v>37.5</v>
          </cell>
          <cell r="R268">
            <v>1</v>
          </cell>
          <cell r="S268">
            <v>2116.46</v>
          </cell>
          <cell r="T268">
            <v>55217</v>
          </cell>
          <cell r="U268">
            <v>53150</v>
          </cell>
          <cell r="V268">
            <v>2067</v>
          </cell>
        </row>
        <row r="269">
          <cell r="E269">
            <v>18100</v>
          </cell>
          <cell r="F269" t="str">
            <v>Building Services</v>
          </cell>
          <cell r="G269">
            <v>50000192</v>
          </cell>
          <cell r="H269">
            <v>50015300</v>
          </cell>
          <cell r="I269" t="str">
            <v>MAINTENANCE TECHNICIAN III</v>
          </cell>
          <cell r="J269">
            <v>10</v>
          </cell>
          <cell r="K269" t="str">
            <v>GR-022</v>
          </cell>
          <cell r="L269">
            <v>3</v>
          </cell>
          <cell r="M269">
            <v>0</v>
          </cell>
          <cell r="Q269">
            <v>35</v>
          </cell>
          <cell r="R269">
            <v>1</v>
          </cell>
          <cell r="S269">
            <v>1820.75</v>
          </cell>
          <cell r="T269">
            <v>47502</v>
          </cell>
          <cell r="U269">
            <v>46351</v>
          </cell>
          <cell r="V269">
            <v>1151</v>
          </cell>
        </row>
        <row r="270">
          <cell r="E270">
            <v>18100</v>
          </cell>
          <cell r="F270" t="str">
            <v>Building Services</v>
          </cell>
          <cell r="G270">
            <v>50000192</v>
          </cell>
          <cell r="H270">
            <v>50023986</v>
          </cell>
          <cell r="I270" t="str">
            <v>BUILDING WORKER</v>
          </cell>
          <cell r="J270">
            <v>10</v>
          </cell>
          <cell r="K270" t="str">
            <v>GR-013</v>
          </cell>
          <cell r="L270">
            <v>3</v>
          </cell>
          <cell r="M270">
            <v>0</v>
          </cell>
          <cell r="Q270">
            <v>35</v>
          </cell>
          <cell r="R270">
            <v>1</v>
          </cell>
          <cell r="S270">
            <v>1263.51</v>
          </cell>
          <cell r="T270">
            <v>32964</v>
          </cell>
          <cell r="U270">
            <v>32161</v>
          </cell>
          <cell r="V270">
            <v>803</v>
          </cell>
        </row>
        <row r="271">
          <cell r="E271">
            <v>18100</v>
          </cell>
          <cell r="F271" t="str">
            <v>Building Services</v>
          </cell>
          <cell r="G271">
            <v>50000192</v>
          </cell>
          <cell r="H271">
            <v>50023987</v>
          </cell>
          <cell r="I271" t="str">
            <v>BUILDING WORKER</v>
          </cell>
          <cell r="J271">
            <v>10</v>
          </cell>
          <cell r="K271" t="str">
            <v>GR-013</v>
          </cell>
          <cell r="L271">
            <v>3</v>
          </cell>
          <cell r="M271">
            <v>0</v>
          </cell>
          <cell r="Q271">
            <v>35</v>
          </cell>
          <cell r="R271">
            <v>1</v>
          </cell>
          <cell r="S271">
            <v>1263.51</v>
          </cell>
          <cell r="T271">
            <v>32964</v>
          </cell>
          <cell r="U271">
            <v>32161</v>
          </cell>
          <cell r="V271">
            <v>803</v>
          </cell>
        </row>
        <row r="272">
          <cell r="E272" t="str">
            <v>18100 Total</v>
          </cell>
          <cell r="F272" t="str">
            <v>Building Services</v>
          </cell>
          <cell r="R272">
            <v>130.69999999999999</v>
          </cell>
          <cell r="S272">
            <v>209767.09</v>
          </cell>
          <cell r="T272">
            <v>5472668</v>
          </cell>
          <cell r="U272">
            <v>5302826.3499999996</v>
          </cell>
          <cell r="V272">
            <v>169841.65</v>
          </cell>
        </row>
        <row r="273">
          <cell r="E273">
            <v>18610</v>
          </cell>
          <cell r="F273" t="str">
            <v>Asbestos Control</v>
          </cell>
          <cell r="G273">
            <v>50010390</v>
          </cell>
          <cell r="H273">
            <v>50005150</v>
          </cell>
          <cell r="I273" t="str">
            <v>ASBESTOS PROGRAM TECHNICIAN</v>
          </cell>
          <cell r="J273">
            <v>10</v>
          </cell>
          <cell r="K273" t="str">
            <v>GR-021</v>
          </cell>
          <cell r="L273">
            <v>5</v>
          </cell>
          <cell r="M273">
            <v>6040</v>
          </cell>
          <cell r="N273" t="str">
            <v>LEE</v>
          </cell>
          <cell r="O273" t="str">
            <v>ALLEN</v>
          </cell>
          <cell r="Q273">
            <v>35</v>
          </cell>
          <cell r="R273">
            <v>1</v>
          </cell>
          <cell r="S273">
            <v>1896.3</v>
          </cell>
          <cell r="T273">
            <v>49473</v>
          </cell>
          <cell r="U273">
            <v>48267</v>
          </cell>
          <cell r="V273">
            <v>1206</v>
          </cell>
        </row>
        <row r="274">
          <cell r="E274">
            <v>18610</v>
          </cell>
          <cell r="F274" t="str">
            <v>Asbestos Control</v>
          </cell>
          <cell r="G274">
            <v>50010390</v>
          </cell>
          <cell r="H274">
            <v>50005151</v>
          </cell>
          <cell r="I274" t="str">
            <v>ASBESTOS PROGRAM TECHNICIAN</v>
          </cell>
          <cell r="J274">
            <v>10</v>
          </cell>
          <cell r="K274" t="str">
            <v>GR-021</v>
          </cell>
          <cell r="L274">
            <v>5</v>
          </cell>
          <cell r="M274">
            <v>871</v>
          </cell>
          <cell r="N274" t="str">
            <v>LEBLOND</v>
          </cell>
          <cell r="O274" t="str">
            <v>ROLLAND</v>
          </cell>
          <cell r="Q274">
            <v>35</v>
          </cell>
          <cell r="R274">
            <v>1</v>
          </cell>
          <cell r="S274">
            <v>1896.3</v>
          </cell>
          <cell r="T274">
            <v>49473</v>
          </cell>
          <cell r="U274">
            <v>48267</v>
          </cell>
          <cell r="V274">
            <v>1206</v>
          </cell>
        </row>
        <row r="275">
          <cell r="E275">
            <v>18610</v>
          </cell>
          <cell r="F275" t="str">
            <v>Asbestos Control</v>
          </cell>
          <cell r="G275">
            <v>50010390</v>
          </cell>
          <cell r="H275">
            <v>50005152</v>
          </cell>
          <cell r="I275" t="str">
            <v>ASBESTOS PROGRAM TECHNICIAN</v>
          </cell>
          <cell r="J275">
            <v>10</v>
          </cell>
          <cell r="K275" t="str">
            <v>GR-021</v>
          </cell>
          <cell r="L275">
            <v>5</v>
          </cell>
          <cell r="M275">
            <v>6478</v>
          </cell>
          <cell r="N275" t="str">
            <v>JOHNSON</v>
          </cell>
          <cell r="O275" t="str">
            <v>ROGER</v>
          </cell>
          <cell r="Q275">
            <v>35</v>
          </cell>
          <cell r="R275">
            <v>1</v>
          </cell>
          <cell r="S275">
            <v>1896.3</v>
          </cell>
          <cell r="T275">
            <v>49473</v>
          </cell>
          <cell r="U275">
            <v>48267</v>
          </cell>
          <cell r="V275">
            <v>1206</v>
          </cell>
        </row>
        <row r="276">
          <cell r="E276" t="str">
            <v>18610 Total</v>
          </cell>
          <cell r="F276" t="str">
            <v>Asbestos Control</v>
          </cell>
          <cell r="R276">
            <v>3</v>
          </cell>
          <cell r="S276">
            <v>5688.9</v>
          </cell>
          <cell r="T276">
            <v>148419</v>
          </cell>
          <cell r="U276">
            <v>144801</v>
          </cell>
          <cell r="V276">
            <v>3618</v>
          </cell>
        </row>
        <row r="277">
          <cell r="E277">
            <v>18620</v>
          </cell>
          <cell r="F277" t="str">
            <v>Energy Conservation</v>
          </cell>
          <cell r="G277">
            <v>50010391</v>
          </cell>
          <cell r="H277">
            <v>50007115</v>
          </cell>
          <cell r="I277" t="str">
            <v>MANAGER ENVIRONMENTAL SERVICES</v>
          </cell>
          <cell r="J277">
            <v>10</v>
          </cell>
          <cell r="K277" t="str">
            <v>BND-010</v>
          </cell>
          <cell r="L277">
            <v>5</v>
          </cell>
          <cell r="M277">
            <v>3300</v>
          </cell>
          <cell r="N277" t="str">
            <v>KWOK</v>
          </cell>
          <cell r="O277" t="str">
            <v>KEVIN</v>
          </cell>
          <cell r="Q277">
            <v>35</v>
          </cell>
          <cell r="R277">
            <v>1</v>
          </cell>
          <cell r="S277">
            <v>3289.28</v>
          </cell>
          <cell r="T277">
            <v>85815</v>
          </cell>
          <cell r="U277">
            <v>83611</v>
          </cell>
          <cell r="V277">
            <v>2204</v>
          </cell>
        </row>
        <row r="278">
          <cell r="E278" t="str">
            <v>18620 Total</v>
          </cell>
          <cell r="F278" t="str">
            <v>Energy Conservation</v>
          </cell>
          <cell r="R278">
            <v>1</v>
          </cell>
          <cell r="S278">
            <v>3289.28</v>
          </cell>
          <cell r="T278">
            <v>85815</v>
          </cell>
          <cell r="U278">
            <v>83611</v>
          </cell>
          <cell r="V278">
            <v>2204</v>
          </cell>
        </row>
        <row r="279">
          <cell r="R279">
            <v>149.69999999999999</v>
          </cell>
          <cell r="S279">
            <v>253335.47999999992</v>
          </cell>
          <cell r="T279">
            <v>6609336</v>
          </cell>
          <cell r="U279">
            <v>6408998.3500000006</v>
          </cell>
          <cell r="V279">
            <v>200337.65</v>
          </cell>
        </row>
        <row r="280">
          <cell r="E280">
            <v>17380</v>
          </cell>
          <cell r="F280" t="str">
            <v>Real Estate Services</v>
          </cell>
          <cell r="G280">
            <v>50000184</v>
          </cell>
          <cell r="H280">
            <v>50004890</v>
          </cell>
          <cell r="I280" t="str">
            <v>PROPERTY DEVELOPMENT OFFICER</v>
          </cell>
          <cell r="J280">
            <v>10</v>
          </cell>
          <cell r="K280" t="str">
            <v>GR-030</v>
          </cell>
          <cell r="L280">
            <v>5</v>
          </cell>
          <cell r="M280">
            <v>3882</v>
          </cell>
          <cell r="N280" t="str">
            <v>GAYMAN</v>
          </cell>
          <cell r="O280" t="str">
            <v>LEIGH</v>
          </cell>
          <cell r="Q280">
            <v>35</v>
          </cell>
          <cell r="R280">
            <v>1</v>
          </cell>
          <cell r="S280">
            <v>2763.59</v>
          </cell>
          <cell r="T280">
            <v>72100</v>
          </cell>
          <cell r="U280">
            <v>70346</v>
          </cell>
          <cell r="V280">
            <v>1754</v>
          </cell>
        </row>
        <row r="281">
          <cell r="E281">
            <v>17380</v>
          </cell>
          <cell r="F281" t="str">
            <v>Real Estate Services</v>
          </cell>
          <cell r="G281">
            <v>50000184</v>
          </cell>
          <cell r="H281">
            <v>50004959</v>
          </cell>
          <cell r="I281" t="str">
            <v>SENIOR PROPERTY DEVELOPMENT OFFICER</v>
          </cell>
          <cell r="J281">
            <v>10</v>
          </cell>
          <cell r="K281" t="str">
            <v>GR-033</v>
          </cell>
          <cell r="L281">
            <v>3</v>
          </cell>
          <cell r="M281">
            <v>998</v>
          </cell>
          <cell r="N281" t="str">
            <v>SEARS</v>
          </cell>
          <cell r="O281" t="str">
            <v>BRIAN</v>
          </cell>
          <cell r="Q281">
            <v>35</v>
          </cell>
          <cell r="R281">
            <v>1</v>
          </cell>
          <cell r="S281">
            <v>3135.96</v>
          </cell>
          <cell r="T281">
            <v>81815</v>
          </cell>
          <cell r="U281">
            <v>73341</v>
          </cell>
          <cell r="V281">
            <v>8474</v>
          </cell>
        </row>
        <row r="282">
          <cell r="E282">
            <v>17380</v>
          </cell>
          <cell r="F282" t="str">
            <v>Real Estate Services</v>
          </cell>
          <cell r="G282">
            <v>50000185</v>
          </cell>
          <cell r="H282">
            <v>50004961</v>
          </cell>
          <cell r="I282" t="str">
            <v>PROPERTY CLERK II</v>
          </cell>
          <cell r="J282">
            <v>10</v>
          </cell>
          <cell r="K282" t="str">
            <v>GR-021</v>
          </cell>
          <cell r="L282">
            <v>5</v>
          </cell>
          <cell r="M282">
            <v>8978</v>
          </cell>
          <cell r="N282" t="str">
            <v>KEMP</v>
          </cell>
          <cell r="O282" t="str">
            <v>LINDA</v>
          </cell>
          <cell r="Q282">
            <v>35</v>
          </cell>
          <cell r="R282">
            <v>1</v>
          </cell>
          <cell r="S282">
            <v>1896.3</v>
          </cell>
          <cell r="T282">
            <v>49473</v>
          </cell>
          <cell r="U282">
            <v>48267</v>
          </cell>
          <cell r="V282">
            <v>1206</v>
          </cell>
        </row>
        <row r="283">
          <cell r="E283">
            <v>17380</v>
          </cell>
          <cell r="F283" t="str">
            <v>Real Estate Services</v>
          </cell>
          <cell r="G283">
            <v>50000185</v>
          </cell>
          <cell r="H283">
            <v>50004962</v>
          </cell>
          <cell r="I283" t="str">
            <v>PROPERTY CLERK I</v>
          </cell>
          <cell r="J283">
            <v>10</v>
          </cell>
          <cell r="K283" t="str">
            <v>GR-020</v>
          </cell>
          <cell r="L283">
            <v>5</v>
          </cell>
          <cell r="M283">
            <v>1837</v>
          </cell>
          <cell r="N283" t="str">
            <v>ANDERSON</v>
          </cell>
          <cell r="O283" t="str">
            <v>JAMES</v>
          </cell>
          <cell r="Q283">
            <v>35</v>
          </cell>
          <cell r="R283">
            <v>1</v>
          </cell>
          <cell r="S283">
            <v>1820.67</v>
          </cell>
          <cell r="T283">
            <v>47500</v>
          </cell>
          <cell r="U283">
            <v>46350</v>
          </cell>
          <cell r="V283">
            <v>1150</v>
          </cell>
        </row>
        <row r="284">
          <cell r="E284">
            <v>17380</v>
          </cell>
          <cell r="F284" t="str">
            <v>Real Estate Services</v>
          </cell>
          <cell r="G284">
            <v>50000185</v>
          </cell>
          <cell r="H284">
            <v>50004963</v>
          </cell>
          <cell r="I284" t="str">
            <v>PROPERTY CLERK I</v>
          </cell>
          <cell r="J284">
            <v>10</v>
          </cell>
          <cell r="K284" t="str">
            <v>GR-020</v>
          </cell>
          <cell r="L284">
            <v>5</v>
          </cell>
          <cell r="M284">
            <v>2557</v>
          </cell>
          <cell r="N284" t="str">
            <v>MARSH</v>
          </cell>
          <cell r="O284" t="str">
            <v>EMMA</v>
          </cell>
          <cell r="Q284">
            <v>35</v>
          </cell>
          <cell r="R284">
            <v>1</v>
          </cell>
          <cell r="S284">
            <v>1820.67</v>
          </cell>
          <cell r="T284">
            <v>47500</v>
          </cell>
          <cell r="U284">
            <v>46350</v>
          </cell>
          <cell r="V284">
            <v>1150</v>
          </cell>
        </row>
        <row r="285">
          <cell r="E285">
            <v>17380</v>
          </cell>
          <cell r="F285" t="str">
            <v>Real Estate Services</v>
          </cell>
          <cell r="G285">
            <v>50000190</v>
          </cell>
          <cell r="H285">
            <v>50004965</v>
          </cell>
          <cell r="I285" t="str">
            <v>SUPERVISOR PROPERTY NEGOTIATIONS</v>
          </cell>
          <cell r="J285">
            <v>10</v>
          </cell>
          <cell r="K285" t="str">
            <v>GR-032</v>
          </cell>
          <cell r="L285">
            <v>5</v>
          </cell>
          <cell r="M285">
            <v>8955</v>
          </cell>
          <cell r="N285" t="str">
            <v>PRICE</v>
          </cell>
          <cell r="O285" t="str">
            <v>EDMUND</v>
          </cell>
          <cell r="Q285">
            <v>35</v>
          </cell>
          <cell r="R285">
            <v>1</v>
          </cell>
          <cell r="S285">
            <v>3005.75</v>
          </cell>
          <cell r="T285">
            <v>78418</v>
          </cell>
          <cell r="U285">
            <v>76501</v>
          </cell>
          <cell r="V285">
            <v>1917</v>
          </cell>
        </row>
        <row r="286">
          <cell r="E286">
            <v>17380</v>
          </cell>
          <cell r="F286" t="str">
            <v>Real Estate Services</v>
          </cell>
          <cell r="G286">
            <v>50000190</v>
          </cell>
          <cell r="H286">
            <v>50004966</v>
          </cell>
          <cell r="I286" t="str">
            <v>PROPERTY NEGOTIATOR II</v>
          </cell>
          <cell r="J286">
            <v>10</v>
          </cell>
          <cell r="K286" t="str">
            <v>GR-028</v>
          </cell>
          <cell r="L286">
            <v>5</v>
          </cell>
          <cell r="M286">
            <v>9013</v>
          </cell>
          <cell r="N286" t="str">
            <v>FLORKO</v>
          </cell>
          <cell r="O286" t="str">
            <v>ROBERT</v>
          </cell>
          <cell r="Q286">
            <v>35</v>
          </cell>
          <cell r="R286">
            <v>1</v>
          </cell>
          <cell r="S286">
            <v>2538.86</v>
          </cell>
          <cell r="T286">
            <v>66237</v>
          </cell>
          <cell r="U286">
            <v>64630</v>
          </cell>
          <cell r="V286">
            <v>1607</v>
          </cell>
        </row>
        <row r="287">
          <cell r="E287">
            <v>17380</v>
          </cell>
          <cell r="F287" t="str">
            <v>Real Estate Services</v>
          </cell>
          <cell r="G287">
            <v>50000190</v>
          </cell>
          <cell r="H287">
            <v>50004967</v>
          </cell>
          <cell r="I287" t="str">
            <v>PROPERTY NEGOTIATOR II</v>
          </cell>
          <cell r="J287">
            <v>10</v>
          </cell>
          <cell r="K287" t="str">
            <v>GR-028</v>
          </cell>
          <cell r="L287">
            <v>5</v>
          </cell>
          <cell r="M287">
            <v>11106</v>
          </cell>
          <cell r="N287" t="str">
            <v>JAMAL</v>
          </cell>
          <cell r="O287" t="str">
            <v>FAROUK</v>
          </cell>
          <cell r="Q287">
            <v>35</v>
          </cell>
          <cell r="R287">
            <v>1</v>
          </cell>
          <cell r="S287">
            <v>2538.86</v>
          </cell>
          <cell r="T287">
            <v>66237</v>
          </cell>
          <cell r="U287">
            <v>64630</v>
          </cell>
          <cell r="V287">
            <v>1607</v>
          </cell>
        </row>
        <row r="288">
          <cell r="E288">
            <v>17380</v>
          </cell>
          <cell r="F288" t="str">
            <v>Real Estate Services</v>
          </cell>
          <cell r="G288">
            <v>50000190</v>
          </cell>
          <cell r="H288">
            <v>50004968</v>
          </cell>
          <cell r="I288" t="str">
            <v>PROPERTY NEGOTIATOR II</v>
          </cell>
          <cell r="J288">
            <v>10</v>
          </cell>
          <cell r="K288" t="str">
            <v>GR-028</v>
          </cell>
          <cell r="L288">
            <v>4</v>
          </cell>
          <cell r="M288">
            <v>14691</v>
          </cell>
          <cell r="N288" t="str">
            <v>BACHYNSKI</v>
          </cell>
          <cell r="O288" t="str">
            <v>LAURIE</v>
          </cell>
          <cell r="Q288">
            <v>35</v>
          </cell>
          <cell r="R288">
            <v>1</v>
          </cell>
          <cell r="S288">
            <v>2538.86</v>
          </cell>
          <cell r="T288">
            <v>66237</v>
          </cell>
          <cell r="U288">
            <v>62001</v>
          </cell>
          <cell r="V288">
            <v>4236</v>
          </cell>
        </row>
        <row r="289">
          <cell r="E289">
            <v>17380</v>
          </cell>
          <cell r="F289" t="str">
            <v>Real Estate Services</v>
          </cell>
          <cell r="G289">
            <v>50000190</v>
          </cell>
          <cell r="H289">
            <v>50004969</v>
          </cell>
          <cell r="I289" t="str">
            <v>PROPERTY NEGOTIATOR II</v>
          </cell>
          <cell r="J289">
            <v>10</v>
          </cell>
          <cell r="K289" t="str">
            <v>GR-028</v>
          </cell>
          <cell r="L289">
            <v>5</v>
          </cell>
          <cell r="M289">
            <v>8993</v>
          </cell>
          <cell r="N289" t="str">
            <v>LEE</v>
          </cell>
          <cell r="O289" t="str">
            <v>YIN</v>
          </cell>
          <cell r="Q289">
            <v>35</v>
          </cell>
          <cell r="R289">
            <v>1</v>
          </cell>
          <cell r="S289">
            <v>2538.86</v>
          </cell>
          <cell r="T289">
            <v>66237</v>
          </cell>
          <cell r="U289">
            <v>64630</v>
          </cell>
          <cell r="V289">
            <v>1607</v>
          </cell>
        </row>
        <row r="290">
          <cell r="E290">
            <v>17380</v>
          </cell>
          <cell r="F290" t="str">
            <v>Real Estate Services</v>
          </cell>
          <cell r="G290">
            <v>50000184</v>
          </cell>
          <cell r="H290">
            <v>50004970</v>
          </cell>
          <cell r="I290" t="str">
            <v>PROPERTY DEVELOPMENT OFFICER</v>
          </cell>
          <cell r="J290">
            <v>10</v>
          </cell>
          <cell r="K290" t="str">
            <v>GR-030</v>
          </cell>
          <cell r="L290">
            <v>4</v>
          </cell>
          <cell r="M290">
            <v>12392</v>
          </cell>
          <cell r="N290" t="str">
            <v>EVANS</v>
          </cell>
          <cell r="O290" t="str">
            <v>JERRY</v>
          </cell>
          <cell r="Q290">
            <v>35</v>
          </cell>
          <cell r="R290">
            <v>1</v>
          </cell>
          <cell r="S290">
            <v>2763.59</v>
          </cell>
          <cell r="T290">
            <v>72100</v>
          </cell>
          <cell r="U290">
            <v>67388</v>
          </cell>
          <cell r="V290">
            <v>4712</v>
          </cell>
        </row>
        <row r="291">
          <cell r="E291">
            <v>17380</v>
          </cell>
          <cell r="F291" t="str">
            <v>Real Estate Services</v>
          </cell>
          <cell r="G291">
            <v>50000190</v>
          </cell>
          <cell r="H291">
            <v>50004971</v>
          </cell>
          <cell r="I291" t="str">
            <v>PROPERTY NEGOTIATOR II (UNF)</v>
          </cell>
          <cell r="J291">
            <v>10</v>
          </cell>
          <cell r="K291" t="str">
            <v>GR-028</v>
          </cell>
          <cell r="L291">
            <v>3</v>
          </cell>
          <cell r="M291">
            <v>0</v>
          </cell>
          <cell r="Q291">
            <v>35</v>
          </cell>
          <cell r="R291">
            <v>1</v>
          </cell>
          <cell r="S291">
            <v>0</v>
          </cell>
          <cell r="T291">
            <v>0</v>
          </cell>
          <cell r="U291">
            <v>0</v>
          </cell>
          <cell r="V291">
            <v>0</v>
          </cell>
          <cell r="X291" t="str">
            <v>FUNDING REMOVED FROM FILE - Position was unfunded in 2004 Sal Est</v>
          </cell>
        </row>
        <row r="292">
          <cell r="E292">
            <v>17380</v>
          </cell>
          <cell r="F292" t="str">
            <v>Real Estate Services</v>
          </cell>
          <cell r="G292">
            <v>50000190</v>
          </cell>
          <cell r="H292">
            <v>50004972</v>
          </cell>
          <cell r="I292" t="str">
            <v>PROPERTY NEGOTIATOR II</v>
          </cell>
          <cell r="J292">
            <v>10</v>
          </cell>
          <cell r="K292" t="str">
            <v>GR-028</v>
          </cell>
          <cell r="L292">
            <v>5</v>
          </cell>
          <cell r="M292">
            <v>8899</v>
          </cell>
          <cell r="N292" t="str">
            <v>WILLIAMSON</v>
          </cell>
          <cell r="O292" t="str">
            <v>GLEN</v>
          </cell>
          <cell r="Q292">
            <v>35</v>
          </cell>
          <cell r="R292">
            <v>1</v>
          </cell>
          <cell r="S292">
            <v>2538.86</v>
          </cell>
          <cell r="T292">
            <v>66237</v>
          </cell>
          <cell r="U292">
            <v>64630</v>
          </cell>
          <cell r="V292">
            <v>1607</v>
          </cell>
        </row>
        <row r="293">
          <cell r="E293">
            <v>17380</v>
          </cell>
          <cell r="F293" t="str">
            <v>Real Estate Services</v>
          </cell>
          <cell r="G293">
            <v>50000185</v>
          </cell>
          <cell r="H293">
            <v>50005063</v>
          </cell>
          <cell r="I293" t="str">
            <v>CLERK STENO IV</v>
          </cell>
          <cell r="J293">
            <v>10</v>
          </cell>
          <cell r="K293" t="str">
            <v>GR-017</v>
          </cell>
          <cell r="L293">
            <v>5</v>
          </cell>
          <cell r="M293">
            <v>5597</v>
          </cell>
          <cell r="N293" t="str">
            <v>FALES</v>
          </cell>
          <cell r="O293" t="str">
            <v>HOLLY</v>
          </cell>
          <cell r="Q293">
            <v>35</v>
          </cell>
          <cell r="R293">
            <v>1</v>
          </cell>
          <cell r="S293">
            <v>1610.7</v>
          </cell>
          <cell r="T293">
            <v>42022</v>
          </cell>
          <cell r="U293">
            <v>40999</v>
          </cell>
          <cell r="V293">
            <v>1023</v>
          </cell>
        </row>
        <row r="294">
          <cell r="E294">
            <v>17380</v>
          </cell>
          <cell r="F294" t="str">
            <v>Real Estate Services</v>
          </cell>
          <cell r="G294">
            <v>50000190</v>
          </cell>
          <cell r="H294">
            <v>50005879</v>
          </cell>
          <cell r="I294" t="str">
            <v>PROPERTY NEGOTIATOR I</v>
          </cell>
          <cell r="J294">
            <v>10</v>
          </cell>
          <cell r="K294" t="str">
            <v>GR-025</v>
          </cell>
          <cell r="L294">
            <v>5</v>
          </cell>
          <cell r="M294">
            <v>9041</v>
          </cell>
          <cell r="N294" t="str">
            <v>YEE</v>
          </cell>
          <cell r="O294" t="str">
            <v>ALICE</v>
          </cell>
          <cell r="Q294">
            <v>35</v>
          </cell>
          <cell r="R294">
            <v>1</v>
          </cell>
          <cell r="S294">
            <v>2237.89</v>
          </cell>
          <cell r="T294">
            <v>58385</v>
          </cell>
          <cell r="U294">
            <v>56960</v>
          </cell>
          <cell r="V294">
            <v>1425</v>
          </cell>
        </row>
        <row r="295">
          <cell r="E295">
            <v>17380</v>
          </cell>
          <cell r="F295" t="str">
            <v>Real Estate Services</v>
          </cell>
          <cell r="G295">
            <v>50000183</v>
          </cell>
          <cell r="H295">
            <v>50007148</v>
          </cell>
          <cell r="I295" t="str">
            <v>DIRECTOR REAL ESTATE SERVICES</v>
          </cell>
          <cell r="J295">
            <v>10</v>
          </cell>
          <cell r="K295" t="str">
            <v>BND-013</v>
          </cell>
          <cell r="L295">
            <v>5</v>
          </cell>
          <cell r="M295">
            <v>8953</v>
          </cell>
          <cell r="N295" t="str">
            <v>MAITLAND</v>
          </cell>
          <cell r="O295" t="str">
            <v>BRUCE</v>
          </cell>
          <cell r="Q295">
            <v>35</v>
          </cell>
          <cell r="R295">
            <v>1</v>
          </cell>
          <cell r="S295">
            <v>4412.04</v>
          </cell>
          <cell r="T295">
            <v>115107</v>
          </cell>
          <cell r="U295">
            <v>112156</v>
          </cell>
          <cell r="V295">
            <v>2951</v>
          </cell>
        </row>
        <row r="296">
          <cell r="E296">
            <v>17380</v>
          </cell>
          <cell r="F296" t="str">
            <v>Real Estate Services</v>
          </cell>
          <cell r="G296">
            <v>50000183</v>
          </cell>
          <cell r="H296">
            <v>50007149</v>
          </cell>
          <cell r="I296" t="str">
            <v>MANAGER REAL ESTATE SERVICES</v>
          </cell>
          <cell r="J296">
            <v>10</v>
          </cell>
          <cell r="K296" t="str">
            <v>BND-012</v>
          </cell>
          <cell r="L296">
            <v>5</v>
          </cell>
          <cell r="M296">
            <v>12669</v>
          </cell>
          <cell r="N296" t="str">
            <v>FLANIGAN</v>
          </cell>
          <cell r="O296" t="str">
            <v>MICHAEL</v>
          </cell>
          <cell r="Q296">
            <v>35</v>
          </cell>
          <cell r="R296">
            <v>1</v>
          </cell>
          <cell r="S296">
            <v>3835.25</v>
          </cell>
          <cell r="T296">
            <v>100059</v>
          </cell>
          <cell r="U296">
            <v>97492</v>
          </cell>
          <cell r="V296">
            <v>2567</v>
          </cell>
        </row>
        <row r="297">
          <cell r="E297" t="str">
            <v>17380 Total</v>
          </cell>
          <cell r="F297" t="str">
            <v>Real Estate Services</v>
          </cell>
          <cell r="R297">
            <v>17</v>
          </cell>
          <cell r="S297">
            <v>41996.710000000006</v>
          </cell>
          <cell r="T297">
            <v>1095664</v>
          </cell>
          <cell r="U297">
            <v>1056671</v>
          </cell>
          <cell r="V297">
            <v>38993</v>
          </cell>
        </row>
        <row r="298">
          <cell r="R298">
            <v>17</v>
          </cell>
          <cell r="S298">
            <v>41996.710000000006</v>
          </cell>
          <cell r="T298">
            <v>1095664</v>
          </cell>
          <cell r="U298">
            <v>1056671</v>
          </cell>
          <cell r="V298">
            <v>38993</v>
          </cell>
        </row>
        <row r="299">
          <cell r="E299">
            <v>12300</v>
          </cell>
          <cell r="F299" t="str">
            <v>Accounting Services</v>
          </cell>
          <cell r="G299">
            <v>50031806</v>
          </cell>
          <cell r="H299">
            <v>50002058</v>
          </cell>
          <cell r="I299" t="str">
            <v>ACCOUNTING CLERK I</v>
          </cell>
          <cell r="J299">
            <v>10</v>
          </cell>
          <cell r="K299" t="str">
            <v>GR-014</v>
          </cell>
          <cell r="L299">
            <v>5</v>
          </cell>
          <cell r="M299">
            <v>4681</v>
          </cell>
          <cell r="N299" t="str">
            <v>CHU</v>
          </cell>
          <cell r="O299" t="str">
            <v>YING</v>
          </cell>
          <cell r="Q299">
            <v>35</v>
          </cell>
          <cell r="R299">
            <v>1</v>
          </cell>
          <cell r="S299">
            <v>1425.18</v>
          </cell>
          <cell r="T299">
            <v>37182</v>
          </cell>
          <cell r="U299">
            <v>36269</v>
          </cell>
          <cell r="V299">
            <v>913</v>
          </cell>
        </row>
        <row r="300">
          <cell r="E300">
            <v>12300</v>
          </cell>
          <cell r="F300" t="str">
            <v>Accounting Services</v>
          </cell>
          <cell r="G300">
            <v>50031806</v>
          </cell>
          <cell r="H300">
            <v>50004908</v>
          </cell>
          <cell r="I300" t="str">
            <v>ACCOUNTANT III</v>
          </cell>
          <cell r="J300">
            <v>10</v>
          </cell>
          <cell r="K300" t="str">
            <v>GR-028</v>
          </cell>
          <cell r="L300">
            <v>5</v>
          </cell>
          <cell r="M300">
            <v>12402</v>
          </cell>
          <cell r="N300" t="str">
            <v>YUEN</v>
          </cell>
          <cell r="O300" t="str">
            <v>OLINDA</v>
          </cell>
          <cell r="Q300">
            <v>35</v>
          </cell>
          <cell r="R300">
            <v>1</v>
          </cell>
          <cell r="S300">
            <v>2538.86</v>
          </cell>
          <cell r="T300">
            <v>66237</v>
          </cell>
          <cell r="U300">
            <v>64630</v>
          </cell>
          <cell r="V300">
            <v>1607</v>
          </cell>
        </row>
        <row r="301">
          <cell r="E301">
            <v>12300</v>
          </cell>
          <cell r="F301" t="str">
            <v>Accounting Services</v>
          </cell>
          <cell r="G301">
            <v>50031807</v>
          </cell>
          <cell r="H301">
            <v>50004909</v>
          </cell>
          <cell r="I301" t="str">
            <v>ACCOUNTANT I</v>
          </cell>
          <cell r="J301">
            <v>10</v>
          </cell>
          <cell r="K301" t="str">
            <v>GR-024</v>
          </cell>
          <cell r="L301">
            <v>5</v>
          </cell>
          <cell r="M301">
            <v>5417</v>
          </cell>
          <cell r="N301" t="str">
            <v>CASTRO</v>
          </cell>
          <cell r="O301" t="str">
            <v>REYNALDO</v>
          </cell>
          <cell r="Q301">
            <v>35</v>
          </cell>
          <cell r="R301">
            <v>1</v>
          </cell>
          <cell r="S301">
            <v>2148.9699999999998</v>
          </cell>
          <cell r="T301">
            <v>56065</v>
          </cell>
          <cell r="U301">
            <v>54696</v>
          </cell>
          <cell r="V301">
            <v>1369</v>
          </cell>
        </row>
        <row r="302">
          <cell r="E302">
            <v>12300</v>
          </cell>
          <cell r="F302" t="str">
            <v>Accounting Services</v>
          </cell>
          <cell r="G302">
            <v>50031806</v>
          </cell>
          <cell r="H302">
            <v>50004910</v>
          </cell>
          <cell r="I302" t="str">
            <v>ACCOUNTING CLERK III</v>
          </cell>
          <cell r="J302">
            <v>10</v>
          </cell>
          <cell r="K302" t="str">
            <v>GR-020</v>
          </cell>
          <cell r="L302">
            <v>5</v>
          </cell>
          <cell r="M302">
            <v>687</v>
          </cell>
          <cell r="N302" t="str">
            <v>LU</v>
          </cell>
          <cell r="O302" t="str">
            <v>SUSAN</v>
          </cell>
          <cell r="Q302">
            <v>35</v>
          </cell>
          <cell r="R302">
            <v>1</v>
          </cell>
          <cell r="S302">
            <v>1820.67</v>
          </cell>
          <cell r="T302">
            <v>47500</v>
          </cell>
          <cell r="U302">
            <v>46350</v>
          </cell>
          <cell r="V302">
            <v>1150</v>
          </cell>
        </row>
        <row r="303">
          <cell r="E303">
            <v>12300</v>
          </cell>
          <cell r="F303" t="str">
            <v>Accounting Services</v>
          </cell>
          <cell r="G303">
            <v>50031806</v>
          </cell>
          <cell r="H303">
            <v>50004912</v>
          </cell>
          <cell r="I303" t="str">
            <v>ACCOUNTING CLERK II</v>
          </cell>
          <cell r="J303">
            <v>10</v>
          </cell>
          <cell r="K303" t="str">
            <v>GR-018</v>
          </cell>
          <cell r="L303">
            <v>5</v>
          </cell>
          <cell r="M303">
            <v>631</v>
          </cell>
          <cell r="N303" t="str">
            <v>SCHELLENBERG</v>
          </cell>
          <cell r="O303" t="str">
            <v>LORAINE</v>
          </cell>
          <cell r="Q303">
            <v>17.5</v>
          </cell>
          <cell r="R303">
            <v>0.5</v>
          </cell>
          <cell r="S303">
            <v>838.58</v>
          </cell>
          <cell r="T303">
            <v>21878</v>
          </cell>
          <cell r="U303">
            <v>21349</v>
          </cell>
          <cell r="V303">
            <v>529</v>
          </cell>
          <cell r="X303" t="str">
            <v>Job Share - SAP shows Job share to end in March 05</v>
          </cell>
        </row>
        <row r="304">
          <cell r="E304">
            <v>12300</v>
          </cell>
          <cell r="F304" t="str">
            <v>Accounting Services</v>
          </cell>
          <cell r="G304">
            <v>50031806</v>
          </cell>
          <cell r="H304">
            <v>50004912</v>
          </cell>
          <cell r="I304" t="str">
            <v>ACCOUNTING CLERK II</v>
          </cell>
          <cell r="J304">
            <v>10</v>
          </cell>
          <cell r="K304" t="str">
            <v>GR-018</v>
          </cell>
          <cell r="L304">
            <v>5</v>
          </cell>
          <cell r="M304">
            <v>4522</v>
          </cell>
          <cell r="N304" t="str">
            <v>KIVI</v>
          </cell>
          <cell r="O304" t="str">
            <v>DEBORAH</v>
          </cell>
          <cell r="Q304">
            <v>17.5</v>
          </cell>
          <cell r="R304">
            <v>0.5</v>
          </cell>
          <cell r="S304">
            <v>838.58</v>
          </cell>
          <cell r="T304">
            <v>21878</v>
          </cell>
          <cell r="U304">
            <v>21349</v>
          </cell>
          <cell r="V304">
            <v>529</v>
          </cell>
          <cell r="X304" t="str">
            <v>Job Share - SAP shows Job share to end in March 05</v>
          </cell>
        </row>
        <row r="305">
          <cell r="E305">
            <v>12300</v>
          </cell>
          <cell r="F305" t="str">
            <v>Accounting Services</v>
          </cell>
          <cell r="G305">
            <v>50031806</v>
          </cell>
          <cell r="H305">
            <v>50004914</v>
          </cell>
          <cell r="I305" t="str">
            <v>CLERK TYPIST III</v>
          </cell>
          <cell r="J305">
            <v>10</v>
          </cell>
          <cell r="K305" t="str">
            <v>GR-015</v>
          </cell>
          <cell r="L305">
            <v>5</v>
          </cell>
          <cell r="M305">
            <v>2857</v>
          </cell>
          <cell r="N305" t="str">
            <v>BARRETT</v>
          </cell>
          <cell r="O305" t="str">
            <v>LYNDA</v>
          </cell>
          <cell r="Q305">
            <v>35</v>
          </cell>
          <cell r="R305">
            <v>1</v>
          </cell>
          <cell r="S305">
            <v>1484.67</v>
          </cell>
          <cell r="T305">
            <v>38734</v>
          </cell>
          <cell r="U305">
            <v>37785</v>
          </cell>
          <cell r="V305">
            <v>949</v>
          </cell>
        </row>
        <row r="306">
          <cell r="E306">
            <v>12300</v>
          </cell>
          <cell r="F306" t="str">
            <v>Accounting Services</v>
          </cell>
          <cell r="G306">
            <v>50031806</v>
          </cell>
          <cell r="H306">
            <v>50004915</v>
          </cell>
          <cell r="I306" t="str">
            <v>CLERK III</v>
          </cell>
          <cell r="J306">
            <v>10</v>
          </cell>
          <cell r="K306" t="str">
            <v>GR-017</v>
          </cell>
          <cell r="L306">
            <v>5</v>
          </cell>
          <cell r="M306">
            <v>5508</v>
          </cell>
          <cell r="N306" t="str">
            <v>PIORODA</v>
          </cell>
          <cell r="O306" t="str">
            <v>NENITA</v>
          </cell>
          <cell r="Q306">
            <v>35</v>
          </cell>
          <cell r="R306">
            <v>1</v>
          </cell>
          <cell r="S306">
            <v>1610.7</v>
          </cell>
          <cell r="T306">
            <v>42022</v>
          </cell>
          <cell r="U306">
            <v>40999</v>
          </cell>
          <cell r="V306">
            <v>1023</v>
          </cell>
        </row>
        <row r="307">
          <cell r="E307">
            <v>12300</v>
          </cell>
          <cell r="F307" t="str">
            <v>Accounting Services</v>
          </cell>
          <cell r="G307">
            <v>50031806</v>
          </cell>
          <cell r="H307">
            <v>50004916</v>
          </cell>
          <cell r="I307" t="str">
            <v>ACCOUNTING CLERK I</v>
          </cell>
          <cell r="J307">
            <v>10</v>
          </cell>
          <cell r="K307" t="str">
            <v>GR-014</v>
          </cell>
          <cell r="L307">
            <v>3</v>
          </cell>
          <cell r="M307">
            <v>0</v>
          </cell>
          <cell r="Q307">
            <v>35</v>
          </cell>
          <cell r="R307">
            <v>1</v>
          </cell>
          <cell r="S307">
            <v>1316.71</v>
          </cell>
          <cell r="T307">
            <v>34352</v>
          </cell>
          <cell r="U307">
            <v>36269.32</v>
          </cell>
          <cell r="V307">
            <v>-1917.32</v>
          </cell>
        </row>
        <row r="308">
          <cell r="E308">
            <v>12300</v>
          </cell>
          <cell r="F308" t="str">
            <v>Accounting Services</v>
          </cell>
          <cell r="G308">
            <v>50031807</v>
          </cell>
          <cell r="H308">
            <v>50004917</v>
          </cell>
          <cell r="I308" t="str">
            <v>ACCOUNTANT II</v>
          </cell>
          <cell r="J308">
            <v>10</v>
          </cell>
          <cell r="K308" t="str">
            <v>GR-026</v>
          </cell>
          <cell r="L308">
            <v>5</v>
          </cell>
          <cell r="M308">
            <v>11831</v>
          </cell>
          <cell r="N308" t="str">
            <v>LOUIE</v>
          </cell>
          <cell r="O308" t="str">
            <v>GUY</v>
          </cell>
          <cell r="Q308">
            <v>35</v>
          </cell>
          <cell r="R308">
            <v>1</v>
          </cell>
          <cell r="S308">
            <v>2333.75</v>
          </cell>
          <cell r="T308">
            <v>60886</v>
          </cell>
          <cell r="U308">
            <v>59407</v>
          </cell>
          <cell r="V308">
            <v>1479</v>
          </cell>
        </row>
        <row r="309">
          <cell r="E309">
            <v>12300</v>
          </cell>
          <cell r="F309" t="str">
            <v>Accounting Services</v>
          </cell>
          <cell r="G309">
            <v>50031806</v>
          </cell>
          <cell r="H309">
            <v>50004938</v>
          </cell>
          <cell r="I309" t="str">
            <v>ACCOUNTANT I</v>
          </cell>
          <cell r="J309">
            <v>10</v>
          </cell>
          <cell r="K309" t="str">
            <v>GR-024</v>
          </cell>
          <cell r="L309">
            <v>5</v>
          </cell>
          <cell r="M309">
            <v>2665</v>
          </cell>
          <cell r="N309" t="str">
            <v>TSANG</v>
          </cell>
          <cell r="O309" t="str">
            <v>VIOLET</v>
          </cell>
          <cell r="Q309">
            <v>35</v>
          </cell>
          <cell r="R309">
            <v>1</v>
          </cell>
          <cell r="S309">
            <v>2148.9699999999998</v>
          </cell>
          <cell r="T309">
            <v>56065</v>
          </cell>
          <cell r="U309">
            <v>54696</v>
          </cell>
          <cell r="V309">
            <v>1369</v>
          </cell>
        </row>
        <row r="310">
          <cell r="E310">
            <v>12300</v>
          </cell>
          <cell r="F310" t="str">
            <v>Accounting Services</v>
          </cell>
          <cell r="G310">
            <v>50031806</v>
          </cell>
          <cell r="H310">
            <v>50004948</v>
          </cell>
          <cell r="I310" t="str">
            <v>CENTRAL ACCOUNTS CLERK</v>
          </cell>
          <cell r="J310">
            <v>10</v>
          </cell>
          <cell r="K310" t="str">
            <v>GR-016</v>
          </cell>
          <cell r="L310">
            <v>5</v>
          </cell>
          <cell r="M310">
            <v>7796</v>
          </cell>
          <cell r="N310" t="str">
            <v>MING</v>
          </cell>
          <cell r="O310" t="str">
            <v>FUNG-YEE</v>
          </cell>
          <cell r="Q310">
            <v>35</v>
          </cell>
          <cell r="R310">
            <v>1</v>
          </cell>
          <cell r="S310">
            <v>1547</v>
          </cell>
          <cell r="T310">
            <v>40360</v>
          </cell>
          <cell r="U310">
            <v>39374</v>
          </cell>
          <cell r="V310">
            <v>986</v>
          </cell>
        </row>
        <row r="311">
          <cell r="E311">
            <v>12300</v>
          </cell>
          <cell r="F311" t="str">
            <v>Accounting Services</v>
          </cell>
          <cell r="G311">
            <v>50031806</v>
          </cell>
          <cell r="H311">
            <v>50005064</v>
          </cell>
          <cell r="I311" t="str">
            <v>ACCOUNTANT I</v>
          </cell>
          <cell r="J311">
            <v>10</v>
          </cell>
          <cell r="K311" t="str">
            <v>GR-024</v>
          </cell>
          <cell r="L311">
            <v>1</v>
          </cell>
          <cell r="M311">
            <v>14883</v>
          </cell>
          <cell r="N311" t="str">
            <v>YU</v>
          </cell>
          <cell r="O311" t="str">
            <v>JENNIFER</v>
          </cell>
          <cell r="Q311">
            <v>35</v>
          </cell>
          <cell r="R311">
            <v>1</v>
          </cell>
          <cell r="S311">
            <v>1883.46</v>
          </cell>
          <cell r="T311">
            <v>49138</v>
          </cell>
          <cell r="U311">
            <v>50277</v>
          </cell>
          <cell r="V311">
            <v>-1139</v>
          </cell>
        </row>
        <row r="312">
          <cell r="E312">
            <v>12300</v>
          </cell>
          <cell r="F312" t="str">
            <v>Accounting Services</v>
          </cell>
          <cell r="G312">
            <v>50031806</v>
          </cell>
          <cell r="H312">
            <v>50006426</v>
          </cell>
          <cell r="I312" t="str">
            <v>ASSISTANT MANAGER GENERAL ACCOUNTING</v>
          </cell>
          <cell r="J312">
            <v>10</v>
          </cell>
          <cell r="K312" t="str">
            <v>BND-009</v>
          </cell>
          <cell r="L312">
            <v>5</v>
          </cell>
          <cell r="M312">
            <v>14086</v>
          </cell>
          <cell r="N312" t="str">
            <v>KWOK</v>
          </cell>
          <cell r="O312" t="str">
            <v>WILLIAM</v>
          </cell>
          <cell r="Q312">
            <v>35</v>
          </cell>
          <cell r="R312">
            <v>1</v>
          </cell>
          <cell r="S312">
            <v>3045.66</v>
          </cell>
          <cell r="T312">
            <v>79459</v>
          </cell>
          <cell r="U312">
            <v>75819</v>
          </cell>
          <cell r="V312">
            <v>3640</v>
          </cell>
        </row>
        <row r="313">
          <cell r="E313">
            <v>12300</v>
          </cell>
          <cell r="F313" t="str">
            <v>Accounting Services</v>
          </cell>
          <cell r="G313">
            <v>50000176</v>
          </cell>
          <cell r="H313">
            <v>50007158</v>
          </cell>
          <cell r="I313" t="str">
            <v>DIRECTOR OF FINANCIAL SERVICES</v>
          </cell>
          <cell r="J313">
            <v>10</v>
          </cell>
          <cell r="K313" t="str">
            <v>BND-014</v>
          </cell>
          <cell r="L313">
            <v>5</v>
          </cell>
          <cell r="M313">
            <v>10544</v>
          </cell>
          <cell r="N313" t="str">
            <v>CORRIGAN</v>
          </cell>
          <cell r="O313" t="str">
            <v>TERRY</v>
          </cell>
          <cell r="Q313">
            <v>35</v>
          </cell>
          <cell r="R313">
            <v>1</v>
          </cell>
          <cell r="S313">
            <v>5155.45</v>
          </cell>
          <cell r="T313">
            <v>134502</v>
          </cell>
          <cell r="U313">
            <v>131053</v>
          </cell>
          <cell r="V313">
            <v>3449</v>
          </cell>
        </row>
        <row r="314">
          <cell r="E314">
            <v>12300</v>
          </cell>
          <cell r="F314" t="str">
            <v>Accounting Services</v>
          </cell>
          <cell r="G314">
            <v>50000408</v>
          </cell>
          <cell r="H314">
            <v>50007159</v>
          </cell>
          <cell r="I314" t="str">
            <v>MANAGER ACCOUNTING SERVICES</v>
          </cell>
          <cell r="J314">
            <v>10</v>
          </cell>
          <cell r="K314" t="str">
            <v>BND-012</v>
          </cell>
          <cell r="L314">
            <v>5</v>
          </cell>
          <cell r="M314">
            <v>10552</v>
          </cell>
          <cell r="N314" t="str">
            <v>LEE</v>
          </cell>
          <cell r="O314" t="str">
            <v>ESTHER</v>
          </cell>
          <cell r="Q314">
            <v>35</v>
          </cell>
          <cell r="R314">
            <v>1</v>
          </cell>
          <cell r="S314">
            <v>3835</v>
          </cell>
          <cell r="T314">
            <v>100059</v>
          </cell>
          <cell r="U314">
            <v>97492</v>
          </cell>
          <cell r="V314">
            <v>2567</v>
          </cell>
          <cell r="X314" t="str">
            <v>POSITION IS DOUBLE BANKED WITH WILLIAM ROBINSON WHO IS ON LTD</v>
          </cell>
        </row>
        <row r="315">
          <cell r="E315">
            <v>12300</v>
          </cell>
          <cell r="F315" t="str">
            <v>Accounting Services</v>
          </cell>
          <cell r="G315">
            <v>50031807</v>
          </cell>
          <cell r="H315">
            <v>50012079</v>
          </cell>
          <cell r="I315" t="str">
            <v>ASSISTANT MANAGER OF CAPITAL ACCOUNTING</v>
          </cell>
          <cell r="J315">
            <v>10</v>
          </cell>
          <cell r="K315" t="str">
            <v>BND-009</v>
          </cell>
          <cell r="L315">
            <v>5</v>
          </cell>
          <cell r="M315">
            <v>12757</v>
          </cell>
          <cell r="N315" t="str">
            <v>LOK</v>
          </cell>
          <cell r="O315" t="str">
            <v>NEVILLE</v>
          </cell>
          <cell r="Q315">
            <v>35</v>
          </cell>
          <cell r="R315">
            <v>1</v>
          </cell>
          <cell r="S315">
            <v>3045.66</v>
          </cell>
          <cell r="T315">
            <v>79459</v>
          </cell>
          <cell r="U315">
            <v>76787</v>
          </cell>
          <cell r="V315">
            <v>2672</v>
          </cell>
        </row>
        <row r="316">
          <cell r="E316" t="str">
            <v>12300 Total</v>
          </cell>
          <cell r="F316" t="str">
            <v>Accounting Services</v>
          </cell>
          <cell r="R316">
            <v>16</v>
          </cell>
          <cell r="S316">
            <v>37017.87000000001</v>
          </cell>
          <cell r="T316">
            <v>965776</v>
          </cell>
          <cell r="U316">
            <v>944601.32000000007</v>
          </cell>
          <cell r="V316">
            <v>21174.68</v>
          </cell>
        </row>
        <row r="317">
          <cell r="E317">
            <v>12320</v>
          </cell>
          <cell r="F317" t="str">
            <v>Payroll Services</v>
          </cell>
          <cell r="G317">
            <v>50000409</v>
          </cell>
          <cell r="H317">
            <v>50004000</v>
          </cell>
          <cell r="I317" t="str">
            <v>PAYROLL CLERK II</v>
          </cell>
          <cell r="J317">
            <v>10</v>
          </cell>
          <cell r="K317" t="str">
            <v>GR-018</v>
          </cell>
          <cell r="L317">
            <v>2</v>
          </cell>
          <cell r="M317">
            <v>13424</v>
          </cell>
          <cell r="N317" t="str">
            <v>PREDOJEVIC</v>
          </cell>
          <cell r="O317" t="str">
            <v>LUBA</v>
          </cell>
          <cell r="Q317">
            <v>35</v>
          </cell>
          <cell r="R317">
            <v>1</v>
          </cell>
          <cell r="S317">
            <v>1547</v>
          </cell>
          <cell r="T317">
            <v>40360</v>
          </cell>
          <cell r="U317">
            <v>37785</v>
          </cell>
          <cell r="V317">
            <v>2575</v>
          </cell>
        </row>
        <row r="318">
          <cell r="E318">
            <v>12320</v>
          </cell>
          <cell r="F318" t="str">
            <v>Payroll Services</v>
          </cell>
          <cell r="G318">
            <v>50000409</v>
          </cell>
          <cell r="H318">
            <v>50004911</v>
          </cell>
          <cell r="I318" t="str">
            <v>PAYROLL CLERK II</v>
          </cell>
          <cell r="J318">
            <v>10</v>
          </cell>
          <cell r="K318" t="str">
            <v>GR-018</v>
          </cell>
          <cell r="L318">
            <v>5</v>
          </cell>
          <cell r="M318">
            <v>4412</v>
          </cell>
          <cell r="N318" t="str">
            <v>SUM</v>
          </cell>
          <cell r="O318" t="str">
            <v>ANASTASIA</v>
          </cell>
          <cell r="Q318">
            <v>35</v>
          </cell>
          <cell r="R318">
            <v>1</v>
          </cell>
          <cell r="S318">
            <v>1677.16</v>
          </cell>
          <cell r="T318">
            <v>43756</v>
          </cell>
          <cell r="U318">
            <v>42697</v>
          </cell>
          <cell r="V318">
            <v>1059</v>
          </cell>
        </row>
        <row r="319">
          <cell r="E319">
            <v>12320</v>
          </cell>
          <cell r="F319" t="str">
            <v>Payroll Services</v>
          </cell>
          <cell r="G319">
            <v>50000409</v>
          </cell>
          <cell r="H319">
            <v>50004918</v>
          </cell>
          <cell r="I319" t="str">
            <v>ACCOUNTING CLERK III</v>
          </cell>
          <cell r="J319">
            <v>10</v>
          </cell>
          <cell r="K319" t="str">
            <v>GR-020</v>
          </cell>
          <cell r="L319">
            <v>5</v>
          </cell>
          <cell r="M319">
            <v>562</v>
          </cell>
          <cell r="N319" t="str">
            <v>BAST</v>
          </cell>
          <cell r="O319" t="str">
            <v>FAYE</v>
          </cell>
          <cell r="Q319">
            <v>35</v>
          </cell>
          <cell r="R319">
            <v>1</v>
          </cell>
          <cell r="S319">
            <v>1820.67</v>
          </cell>
          <cell r="T319">
            <v>47500</v>
          </cell>
          <cell r="U319">
            <v>46350</v>
          </cell>
          <cell r="V319">
            <v>1150</v>
          </cell>
        </row>
        <row r="320">
          <cell r="E320">
            <v>12320</v>
          </cell>
          <cell r="F320" t="str">
            <v>Payroll Services</v>
          </cell>
          <cell r="G320">
            <v>50000409</v>
          </cell>
          <cell r="H320">
            <v>50004921</v>
          </cell>
          <cell r="I320" t="str">
            <v>PAYROLL CLERK II</v>
          </cell>
          <cell r="J320">
            <v>10</v>
          </cell>
          <cell r="K320" t="str">
            <v>GR-015</v>
          </cell>
          <cell r="L320">
            <v>5</v>
          </cell>
          <cell r="M320">
            <v>2810</v>
          </cell>
          <cell r="N320" t="str">
            <v>WELLINGTON</v>
          </cell>
          <cell r="O320" t="str">
            <v>PATRICIA</v>
          </cell>
          <cell r="Q320">
            <v>35</v>
          </cell>
          <cell r="R320">
            <v>1</v>
          </cell>
          <cell r="S320">
            <v>1484.67</v>
          </cell>
          <cell r="T320">
            <v>38734</v>
          </cell>
          <cell r="U320">
            <v>37785</v>
          </cell>
          <cell r="V320">
            <v>949</v>
          </cell>
        </row>
        <row r="321">
          <cell r="E321">
            <v>12320</v>
          </cell>
          <cell r="F321" t="str">
            <v>Payroll Services</v>
          </cell>
          <cell r="G321">
            <v>50000409</v>
          </cell>
          <cell r="H321">
            <v>50004922</v>
          </cell>
          <cell r="I321" t="str">
            <v>PAYROLL CLERK II</v>
          </cell>
          <cell r="J321">
            <v>10</v>
          </cell>
          <cell r="K321" t="str">
            <v>GR-018</v>
          </cell>
          <cell r="L321">
            <v>5</v>
          </cell>
          <cell r="M321">
            <v>3898</v>
          </cell>
          <cell r="N321" t="str">
            <v>LEUNG</v>
          </cell>
          <cell r="O321" t="str">
            <v>DORIS</v>
          </cell>
          <cell r="Q321">
            <v>35</v>
          </cell>
          <cell r="R321">
            <v>1</v>
          </cell>
          <cell r="S321">
            <v>1677.16</v>
          </cell>
          <cell r="T321">
            <v>43756</v>
          </cell>
          <cell r="U321">
            <v>42697</v>
          </cell>
          <cell r="V321">
            <v>1059</v>
          </cell>
        </row>
        <row r="322">
          <cell r="E322">
            <v>12320</v>
          </cell>
          <cell r="F322" t="str">
            <v>Payroll Services</v>
          </cell>
          <cell r="G322">
            <v>50000409</v>
          </cell>
          <cell r="H322">
            <v>50004923</v>
          </cell>
          <cell r="I322" t="str">
            <v>PAYROLL CLERK III</v>
          </cell>
          <cell r="J322">
            <v>10</v>
          </cell>
          <cell r="K322" t="str">
            <v>GR-020</v>
          </cell>
          <cell r="L322">
            <v>5</v>
          </cell>
          <cell r="M322">
            <v>7553</v>
          </cell>
          <cell r="N322" t="str">
            <v>LAU</v>
          </cell>
          <cell r="O322" t="str">
            <v>HEIDI</v>
          </cell>
          <cell r="Q322">
            <v>35</v>
          </cell>
          <cell r="R322">
            <v>1</v>
          </cell>
          <cell r="S322">
            <v>1820.67</v>
          </cell>
          <cell r="T322">
            <v>47500</v>
          </cell>
          <cell r="U322">
            <v>46350</v>
          </cell>
          <cell r="V322">
            <v>1150</v>
          </cell>
        </row>
        <row r="323">
          <cell r="E323">
            <v>12320</v>
          </cell>
          <cell r="F323" t="str">
            <v>Payroll Services</v>
          </cell>
          <cell r="G323">
            <v>50000409</v>
          </cell>
          <cell r="H323">
            <v>50004924</v>
          </cell>
          <cell r="I323" t="str">
            <v>PAYROLL CLERK I</v>
          </cell>
          <cell r="J323">
            <v>10</v>
          </cell>
          <cell r="K323" t="str">
            <v>GR-015</v>
          </cell>
          <cell r="L323">
            <v>5</v>
          </cell>
          <cell r="M323">
            <v>14494</v>
          </cell>
          <cell r="N323" t="str">
            <v>KOCCHAR</v>
          </cell>
          <cell r="O323" t="str">
            <v>SURINDER</v>
          </cell>
          <cell r="Q323">
            <v>35</v>
          </cell>
          <cell r="R323">
            <v>1</v>
          </cell>
          <cell r="S323">
            <v>1489.7692307692307</v>
          </cell>
          <cell r="T323">
            <v>38734</v>
          </cell>
          <cell r="U323">
            <v>34882</v>
          </cell>
          <cell r="V323">
            <v>3852</v>
          </cell>
          <cell r="X323" t="str">
            <v>INCUMBENT WAS MISSED AS POSITION FILLED AFTER THE 26/6/04</v>
          </cell>
        </row>
        <row r="324">
          <cell r="E324">
            <v>12320</v>
          </cell>
          <cell r="F324" t="str">
            <v>Payroll Services</v>
          </cell>
          <cell r="G324">
            <v>50000409</v>
          </cell>
          <cell r="H324">
            <v>50004925</v>
          </cell>
          <cell r="I324" t="str">
            <v>PAYROLL CLERK II</v>
          </cell>
          <cell r="J324">
            <v>10</v>
          </cell>
          <cell r="K324" t="str">
            <v>GR-018</v>
          </cell>
          <cell r="L324">
            <v>2</v>
          </cell>
          <cell r="M324">
            <v>13436</v>
          </cell>
          <cell r="N324" t="str">
            <v>NG</v>
          </cell>
          <cell r="O324" t="str">
            <v>GIANA</v>
          </cell>
          <cell r="Q324">
            <v>35</v>
          </cell>
          <cell r="R324">
            <v>1</v>
          </cell>
          <cell r="S324">
            <v>1547</v>
          </cell>
          <cell r="T324">
            <v>40360</v>
          </cell>
          <cell r="U324">
            <v>37785</v>
          </cell>
          <cell r="V324">
            <v>2575</v>
          </cell>
        </row>
        <row r="325">
          <cell r="E325">
            <v>12320</v>
          </cell>
          <cell r="F325" t="str">
            <v>Payroll Services</v>
          </cell>
          <cell r="G325">
            <v>50000409</v>
          </cell>
          <cell r="H325">
            <v>50004926</v>
          </cell>
          <cell r="I325" t="str">
            <v>PAYROLL CLERK II</v>
          </cell>
          <cell r="J325">
            <v>10</v>
          </cell>
          <cell r="K325" t="str">
            <v>GR-018</v>
          </cell>
          <cell r="L325">
            <v>5</v>
          </cell>
          <cell r="M325">
            <v>3386</v>
          </cell>
          <cell r="N325" t="str">
            <v>MAR</v>
          </cell>
          <cell r="O325" t="str">
            <v>LYNN</v>
          </cell>
          <cell r="Q325">
            <v>35</v>
          </cell>
          <cell r="R325">
            <v>1</v>
          </cell>
          <cell r="S325">
            <v>1677.16</v>
          </cell>
          <cell r="T325">
            <v>43756</v>
          </cell>
          <cell r="U325">
            <v>42697</v>
          </cell>
          <cell r="V325">
            <v>1059</v>
          </cell>
        </row>
        <row r="326">
          <cell r="E326">
            <v>12320</v>
          </cell>
          <cell r="F326" t="str">
            <v>Payroll Services</v>
          </cell>
          <cell r="G326">
            <v>50000409</v>
          </cell>
          <cell r="H326">
            <v>50004927</v>
          </cell>
          <cell r="I326" t="str">
            <v>PAYROLL CLERK II</v>
          </cell>
          <cell r="J326">
            <v>10</v>
          </cell>
          <cell r="K326" t="str">
            <v>GR-018</v>
          </cell>
          <cell r="L326">
            <v>5</v>
          </cell>
          <cell r="M326">
            <v>3261</v>
          </cell>
          <cell r="N326" t="str">
            <v>CHAN</v>
          </cell>
          <cell r="O326" t="str">
            <v>EMILY</v>
          </cell>
          <cell r="Q326">
            <v>35</v>
          </cell>
          <cell r="R326">
            <v>1</v>
          </cell>
          <cell r="S326">
            <v>1677.16</v>
          </cell>
          <cell r="T326">
            <v>43756</v>
          </cell>
          <cell r="U326">
            <v>42697</v>
          </cell>
          <cell r="V326">
            <v>1059</v>
          </cell>
        </row>
        <row r="327">
          <cell r="E327">
            <v>12320</v>
          </cell>
          <cell r="F327" t="str">
            <v>Payroll Services</v>
          </cell>
          <cell r="G327">
            <v>50000409</v>
          </cell>
          <cell r="H327">
            <v>50004928</v>
          </cell>
          <cell r="I327" t="str">
            <v>PAYROLL CLERK III</v>
          </cell>
          <cell r="J327">
            <v>10</v>
          </cell>
          <cell r="K327" t="str">
            <v>GR-020</v>
          </cell>
          <cell r="L327">
            <v>4</v>
          </cell>
          <cell r="M327">
            <v>5385</v>
          </cell>
          <cell r="N327" t="str">
            <v>HSU</v>
          </cell>
          <cell r="O327" t="str">
            <v>YOLANDA</v>
          </cell>
          <cell r="Q327">
            <v>35</v>
          </cell>
          <cell r="R327">
            <v>1</v>
          </cell>
          <cell r="S327">
            <v>1820.67</v>
          </cell>
          <cell r="T327">
            <v>47500</v>
          </cell>
          <cell r="U327">
            <v>44469</v>
          </cell>
          <cell r="V327">
            <v>3031</v>
          </cell>
        </row>
        <row r="328">
          <cell r="E328">
            <v>12320</v>
          </cell>
          <cell r="F328" t="str">
            <v>Payroll Services</v>
          </cell>
          <cell r="G328">
            <v>50000409</v>
          </cell>
          <cell r="H328">
            <v>50004930</v>
          </cell>
          <cell r="I328" t="str">
            <v>PAYROLL CLERK II</v>
          </cell>
          <cell r="J328">
            <v>10</v>
          </cell>
          <cell r="K328" t="str">
            <v>GR-018</v>
          </cell>
          <cell r="L328">
            <v>3</v>
          </cell>
          <cell r="M328">
            <v>0</v>
          </cell>
          <cell r="Q328">
            <v>17.5</v>
          </cell>
          <cell r="R328">
            <v>0.5</v>
          </cell>
          <cell r="S328">
            <v>773.52</v>
          </cell>
          <cell r="T328">
            <v>20180.5</v>
          </cell>
          <cell r="U328">
            <v>0</v>
          </cell>
          <cell r="V328">
            <v>20180.5</v>
          </cell>
          <cell r="X328" t="str">
            <v>Job Share</v>
          </cell>
        </row>
        <row r="329">
          <cell r="E329">
            <v>12320</v>
          </cell>
          <cell r="F329" t="str">
            <v>Payroll Services</v>
          </cell>
          <cell r="G329">
            <v>50000409</v>
          </cell>
          <cell r="H329">
            <v>50004930</v>
          </cell>
          <cell r="I329" t="str">
            <v>PAYROLL CLERK II</v>
          </cell>
          <cell r="J329">
            <v>10</v>
          </cell>
          <cell r="K329" t="str">
            <v>GR-018</v>
          </cell>
          <cell r="L329">
            <v>5</v>
          </cell>
          <cell r="M329">
            <v>5288</v>
          </cell>
          <cell r="N329" t="str">
            <v>QUON</v>
          </cell>
          <cell r="O329" t="str">
            <v>HELEN</v>
          </cell>
          <cell r="Q329">
            <v>17.5</v>
          </cell>
          <cell r="R329">
            <v>0.5</v>
          </cell>
          <cell r="S329">
            <v>838.58</v>
          </cell>
          <cell r="T329">
            <v>21878</v>
          </cell>
          <cell r="U329">
            <v>21349</v>
          </cell>
          <cell r="V329">
            <v>529</v>
          </cell>
          <cell r="X329" t="str">
            <v>Job Share</v>
          </cell>
        </row>
        <row r="330">
          <cell r="E330">
            <v>12320</v>
          </cell>
          <cell r="F330" t="str">
            <v>Payroll Services</v>
          </cell>
          <cell r="G330">
            <v>50000409</v>
          </cell>
          <cell r="H330">
            <v>50007156</v>
          </cell>
          <cell r="I330" t="str">
            <v>CITY PAYROLL SUPERVISOR</v>
          </cell>
          <cell r="J330">
            <v>10</v>
          </cell>
          <cell r="K330" t="str">
            <v>BND-007</v>
          </cell>
          <cell r="L330">
            <v>2</v>
          </cell>
          <cell r="M330">
            <v>5777</v>
          </cell>
          <cell r="N330" t="str">
            <v>RINTOUL</v>
          </cell>
          <cell r="O330" t="str">
            <v>SHELLEY</v>
          </cell>
          <cell r="Q330">
            <v>35</v>
          </cell>
          <cell r="R330">
            <v>1</v>
          </cell>
          <cell r="S330">
            <v>2224.59</v>
          </cell>
          <cell r="T330">
            <v>58038</v>
          </cell>
          <cell r="U330">
            <v>53407</v>
          </cell>
          <cell r="V330">
            <v>4631</v>
          </cell>
        </row>
        <row r="331">
          <cell r="E331">
            <v>12320</v>
          </cell>
          <cell r="F331" t="str">
            <v>Payroll Services</v>
          </cell>
          <cell r="G331">
            <v>50000409</v>
          </cell>
          <cell r="H331">
            <v>50007157</v>
          </cell>
          <cell r="I331" t="str">
            <v>MANAGER PAYROLL</v>
          </cell>
          <cell r="J331">
            <v>10</v>
          </cell>
          <cell r="K331" t="str">
            <v>BND-009</v>
          </cell>
          <cell r="L331">
            <v>5</v>
          </cell>
          <cell r="M331">
            <v>3046</v>
          </cell>
          <cell r="N331" t="str">
            <v>WONG</v>
          </cell>
          <cell r="O331" t="str">
            <v>MICHAEL</v>
          </cell>
          <cell r="Q331">
            <v>35</v>
          </cell>
          <cell r="R331">
            <v>1</v>
          </cell>
          <cell r="S331">
            <v>3045.66</v>
          </cell>
          <cell r="T331">
            <v>79459</v>
          </cell>
          <cell r="U331">
            <v>77428</v>
          </cell>
          <cell r="V331">
            <v>2031</v>
          </cell>
        </row>
        <row r="332">
          <cell r="E332" t="str">
            <v>12320 Total</v>
          </cell>
          <cell r="F332" t="str">
            <v>Payroll Services</v>
          </cell>
          <cell r="R332">
            <v>14</v>
          </cell>
          <cell r="S332">
            <v>25121.439230769236</v>
          </cell>
          <cell r="T332">
            <v>655267.5</v>
          </cell>
          <cell r="U332">
            <v>608378</v>
          </cell>
          <cell r="V332">
            <v>46889.5</v>
          </cell>
        </row>
        <row r="333">
          <cell r="E333">
            <v>17020</v>
          </cell>
          <cell r="F333" t="str">
            <v>Support Services - Properties</v>
          </cell>
          <cell r="G333">
            <v>50031807</v>
          </cell>
          <cell r="H333">
            <v>50005055</v>
          </cell>
          <cell r="I333" t="str">
            <v>ACCOUNTANT II</v>
          </cell>
          <cell r="J333">
            <v>10</v>
          </cell>
          <cell r="K333" t="str">
            <v>GR-026</v>
          </cell>
          <cell r="L333">
            <v>5</v>
          </cell>
          <cell r="M333">
            <v>12887</v>
          </cell>
          <cell r="N333" t="str">
            <v>LEE</v>
          </cell>
          <cell r="O333" t="str">
            <v>STEPHANIE</v>
          </cell>
          <cell r="Q333">
            <v>35</v>
          </cell>
          <cell r="R333">
            <v>1</v>
          </cell>
          <cell r="S333">
            <v>2333.75</v>
          </cell>
          <cell r="T333">
            <v>60886</v>
          </cell>
          <cell r="U333">
            <v>58592</v>
          </cell>
          <cell r="V333">
            <v>2294</v>
          </cell>
        </row>
        <row r="334">
          <cell r="E334">
            <v>17020</v>
          </cell>
          <cell r="F334" t="str">
            <v>Support Services - Properties</v>
          </cell>
          <cell r="G334">
            <v>50000181</v>
          </cell>
          <cell r="H334">
            <v>50005056</v>
          </cell>
          <cell r="I334" t="str">
            <v>CLERK TYPIST II</v>
          </cell>
          <cell r="J334">
            <v>10</v>
          </cell>
          <cell r="K334" t="str">
            <v>GR-013</v>
          </cell>
          <cell r="L334">
            <v>5</v>
          </cell>
          <cell r="M334">
            <v>3911</v>
          </cell>
          <cell r="N334" t="str">
            <v>MICHAELS</v>
          </cell>
          <cell r="O334" t="str">
            <v>BARBARA</v>
          </cell>
          <cell r="Q334">
            <v>17.5</v>
          </cell>
          <cell r="R334">
            <v>0.5</v>
          </cell>
          <cell r="S334">
            <v>685.3</v>
          </cell>
          <cell r="T334">
            <v>17879</v>
          </cell>
          <cell r="U334">
            <v>17383</v>
          </cell>
          <cell r="V334">
            <v>496</v>
          </cell>
        </row>
        <row r="335">
          <cell r="E335">
            <v>17020</v>
          </cell>
          <cell r="F335" t="str">
            <v>Support Services - Properties</v>
          </cell>
          <cell r="G335">
            <v>50000181</v>
          </cell>
          <cell r="H335">
            <v>50005056</v>
          </cell>
          <cell r="I335" t="str">
            <v>CLERK TYPIST II</v>
          </cell>
          <cell r="J335">
            <v>10</v>
          </cell>
          <cell r="K335" t="str">
            <v>GR-013</v>
          </cell>
          <cell r="L335">
            <v>3</v>
          </cell>
          <cell r="M335">
            <v>11104</v>
          </cell>
          <cell r="N335" t="str">
            <v>STORNESS</v>
          </cell>
          <cell r="O335" t="str">
            <v>CLAIRE</v>
          </cell>
          <cell r="Q335">
            <v>17.5</v>
          </cell>
          <cell r="R335">
            <v>0.5</v>
          </cell>
          <cell r="S335">
            <v>631.75</v>
          </cell>
          <cell r="T335">
            <v>16482</v>
          </cell>
          <cell r="U335">
            <v>8377.92</v>
          </cell>
          <cell r="V335">
            <v>8104.08</v>
          </cell>
        </row>
        <row r="336">
          <cell r="E336">
            <v>17020</v>
          </cell>
          <cell r="F336" t="str">
            <v>Support Services - Properties</v>
          </cell>
          <cell r="G336">
            <v>50000181</v>
          </cell>
          <cell r="H336">
            <v>50005057</v>
          </cell>
          <cell r="I336" t="str">
            <v>CLERK TYPIST II</v>
          </cell>
          <cell r="J336">
            <v>10</v>
          </cell>
          <cell r="K336" t="str">
            <v>GR-013</v>
          </cell>
          <cell r="L336">
            <v>5</v>
          </cell>
          <cell r="M336">
            <v>5821</v>
          </cell>
          <cell r="N336" t="str">
            <v>O'KEEFFE</v>
          </cell>
          <cell r="O336" t="str">
            <v>JACQUELINE</v>
          </cell>
          <cell r="Q336">
            <v>35</v>
          </cell>
          <cell r="R336">
            <v>1</v>
          </cell>
          <cell r="S336">
            <v>1370.6</v>
          </cell>
          <cell r="T336">
            <v>35758</v>
          </cell>
          <cell r="U336">
            <v>34881</v>
          </cell>
          <cell r="V336">
            <v>877</v>
          </cell>
        </row>
        <row r="337">
          <cell r="E337">
            <v>17020</v>
          </cell>
          <cell r="F337" t="str">
            <v>Support Services - Properties</v>
          </cell>
          <cell r="G337">
            <v>50000181</v>
          </cell>
          <cell r="H337">
            <v>50005058</v>
          </cell>
          <cell r="I337" t="str">
            <v>CLERK TYPIST II</v>
          </cell>
          <cell r="J337">
            <v>10</v>
          </cell>
          <cell r="K337" t="str">
            <v>GR-013</v>
          </cell>
          <cell r="L337">
            <v>5</v>
          </cell>
          <cell r="M337">
            <v>3965</v>
          </cell>
          <cell r="N337" t="str">
            <v>WILLIAMSON</v>
          </cell>
          <cell r="O337" t="str">
            <v>ANITA</v>
          </cell>
          <cell r="Q337">
            <v>35</v>
          </cell>
          <cell r="R337">
            <v>1</v>
          </cell>
          <cell r="S337">
            <v>1370.6</v>
          </cell>
          <cell r="T337">
            <v>35758</v>
          </cell>
          <cell r="U337">
            <v>34881</v>
          </cell>
          <cell r="V337">
            <v>877</v>
          </cell>
        </row>
        <row r="338">
          <cell r="E338">
            <v>17020</v>
          </cell>
          <cell r="F338" t="str">
            <v>Support Services - Properties</v>
          </cell>
          <cell r="G338">
            <v>50000181</v>
          </cell>
          <cell r="H338">
            <v>50005059</v>
          </cell>
          <cell r="I338" t="str">
            <v>CLERK - OFFICE SUPPORT</v>
          </cell>
          <cell r="J338">
            <v>10</v>
          </cell>
          <cell r="K338" t="str">
            <v>GR-015</v>
          </cell>
          <cell r="L338">
            <v>5</v>
          </cell>
          <cell r="M338">
            <v>6388</v>
          </cell>
          <cell r="N338" t="str">
            <v>THOMSON</v>
          </cell>
          <cell r="O338" t="str">
            <v>MONA</v>
          </cell>
          <cell r="Q338">
            <v>35</v>
          </cell>
          <cell r="R338">
            <v>1</v>
          </cell>
          <cell r="S338">
            <v>1484.67</v>
          </cell>
          <cell r="T338">
            <v>38734</v>
          </cell>
          <cell r="U338">
            <v>37785</v>
          </cell>
          <cell r="V338">
            <v>949</v>
          </cell>
        </row>
        <row r="339">
          <cell r="E339">
            <v>17020</v>
          </cell>
          <cell r="F339" t="str">
            <v>Support Services - Properties</v>
          </cell>
          <cell r="G339">
            <v>50000181</v>
          </cell>
          <cell r="H339">
            <v>50005060</v>
          </cell>
          <cell r="I339" t="str">
            <v>CLERK - OFFICE SUPPORT</v>
          </cell>
          <cell r="J339">
            <v>10</v>
          </cell>
          <cell r="K339" t="str">
            <v>GR-015</v>
          </cell>
          <cell r="L339">
            <v>5</v>
          </cell>
          <cell r="M339">
            <v>4127</v>
          </cell>
          <cell r="N339" t="str">
            <v>CHARLTON</v>
          </cell>
          <cell r="O339" t="str">
            <v>KATHY</v>
          </cell>
          <cell r="Q339">
            <v>35</v>
          </cell>
          <cell r="R339">
            <v>1</v>
          </cell>
          <cell r="S339">
            <v>1489.7692307692307</v>
          </cell>
          <cell r="T339">
            <v>38734</v>
          </cell>
          <cell r="U339">
            <v>34882</v>
          </cell>
          <cell r="V339">
            <v>3852</v>
          </cell>
          <cell r="X339" t="str">
            <v>INCUMBENT WAS ACTING IN POSITION 50005870 AND WILL RETURN TO POSITION IN 05</v>
          </cell>
        </row>
        <row r="340">
          <cell r="E340">
            <v>17020</v>
          </cell>
          <cell r="F340" t="str">
            <v>Support Services - Properties</v>
          </cell>
          <cell r="G340">
            <v>50000181</v>
          </cell>
          <cell r="H340">
            <v>50005062</v>
          </cell>
          <cell r="I340" t="str">
            <v>CLERK - OFFICE SUPPORT</v>
          </cell>
          <cell r="J340">
            <v>10</v>
          </cell>
          <cell r="K340" t="str">
            <v>GR-015</v>
          </cell>
          <cell r="L340">
            <v>5</v>
          </cell>
          <cell r="M340">
            <v>1393</v>
          </cell>
          <cell r="N340" t="str">
            <v>BEGG</v>
          </cell>
          <cell r="O340" t="str">
            <v>MARIE-ALANA</v>
          </cell>
          <cell r="Q340">
            <v>35</v>
          </cell>
          <cell r="R340">
            <v>1</v>
          </cell>
          <cell r="S340">
            <v>1484.67</v>
          </cell>
          <cell r="T340">
            <v>38734</v>
          </cell>
          <cell r="U340">
            <v>37785</v>
          </cell>
          <cell r="V340">
            <v>949</v>
          </cell>
        </row>
        <row r="341">
          <cell r="E341">
            <v>17020</v>
          </cell>
          <cell r="F341" t="str">
            <v>Support Services - Properties</v>
          </cell>
          <cell r="G341">
            <v>50000181</v>
          </cell>
          <cell r="H341">
            <v>50005065</v>
          </cell>
          <cell r="I341" t="str">
            <v>CLERK III</v>
          </cell>
          <cell r="J341">
            <v>10</v>
          </cell>
          <cell r="K341" t="str">
            <v>GR-017</v>
          </cell>
          <cell r="L341">
            <v>5</v>
          </cell>
          <cell r="M341">
            <v>1472</v>
          </cell>
          <cell r="N341" t="str">
            <v>TURNBULL</v>
          </cell>
          <cell r="O341" t="str">
            <v>KATHY</v>
          </cell>
          <cell r="Q341">
            <v>35</v>
          </cell>
          <cell r="R341">
            <v>1</v>
          </cell>
          <cell r="S341">
            <v>1610.7</v>
          </cell>
          <cell r="T341">
            <v>42022</v>
          </cell>
          <cell r="U341">
            <v>40999</v>
          </cell>
          <cell r="V341">
            <v>1023</v>
          </cell>
        </row>
        <row r="342">
          <cell r="E342">
            <v>17020</v>
          </cell>
          <cell r="F342" t="str">
            <v>Support Services - Properties</v>
          </cell>
          <cell r="G342">
            <v>50000181</v>
          </cell>
          <cell r="H342">
            <v>50005066</v>
          </cell>
          <cell r="I342" t="str">
            <v>CLERK III</v>
          </cell>
          <cell r="J342">
            <v>10</v>
          </cell>
          <cell r="K342" t="str">
            <v>GR-017</v>
          </cell>
          <cell r="L342">
            <v>5</v>
          </cell>
          <cell r="M342">
            <v>5226</v>
          </cell>
          <cell r="N342" t="str">
            <v>TONKIN</v>
          </cell>
          <cell r="O342" t="str">
            <v>TRACY</v>
          </cell>
          <cell r="Q342">
            <v>35</v>
          </cell>
          <cell r="R342">
            <v>1</v>
          </cell>
          <cell r="S342">
            <v>1610.7</v>
          </cell>
          <cell r="T342">
            <v>42022</v>
          </cell>
          <cell r="U342">
            <v>40999</v>
          </cell>
          <cell r="V342">
            <v>1023</v>
          </cell>
        </row>
        <row r="343">
          <cell r="E343">
            <v>17020</v>
          </cell>
          <cell r="F343" t="str">
            <v>Support Services - Properties</v>
          </cell>
          <cell r="G343">
            <v>50000181</v>
          </cell>
          <cell r="H343">
            <v>50005870</v>
          </cell>
          <cell r="I343" t="str">
            <v>CLERK III</v>
          </cell>
          <cell r="J343">
            <v>10</v>
          </cell>
          <cell r="K343" t="str">
            <v>GR-017</v>
          </cell>
          <cell r="L343">
            <v>3</v>
          </cell>
          <cell r="M343">
            <v>0</v>
          </cell>
          <cell r="Q343">
            <v>35</v>
          </cell>
          <cell r="R343">
            <v>1</v>
          </cell>
          <cell r="S343">
            <v>1484.67</v>
          </cell>
          <cell r="T343">
            <v>38734</v>
          </cell>
          <cell r="U343">
            <v>39660</v>
          </cell>
          <cell r="V343">
            <v>-926</v>
          </cell>
          <cell r="X343" t="str">
            <v>POSITION TITLE CHANGED TO CLERK III  AND MARKED AS VACANT - K CHARLTON WAS ACTING IN POSITION</v>
          </cell>
        </row>
        <row r="344">
          <cell r="E344">
            <v>17020</v>
          </cell>
          <cell r="F344" t="str">
            <v>Support Services - Properties</v>
          </cell>
          <cell r="G344">
            <v>50000181</v>
          </cell>
          <cell r="H344">
            <v>50014509</v>
          </cell>
          <cell r="I344" t="str">
            <v>ACCOUNTING CLERK III</v>
          </cell>
          <cell r="J344">
            <v>10</v>
          </cell>
          <cell r="K344" t="str">
            <v>GR-020</v>
          </cell>
          <cell r="L344">
            <v>1</v>
          </cell>
          <cell r="M344">
            <v>13861</v>
          </cell>
          <cell r="N344" t="str">
            <v>KURAMOTO</v>
          </cell>
          <cell r="O344" t="str">
            <v>RICK</v>
          </cell>
          <cell r="Q344">
            <v>35</v>
          </cell>
          <cell r="R344">
            <v>1</v>
          </cell>
          <cell r="S344">
            <v>1552.3076923076924</v>
          </cell>
          <cell r="T344">
            <v>40360</v>
          </cell>
          <cell r="U344">
            <v>40634</v>
          </cell>
          <cell r="V344">
            <v>-274</v>
          </cell>
          <cell r="X344" t="str">
            <v>HOLDER WILL BE KURAMOTO Position was missed from being reclassed as part of accounting reorg last yr</v>
          </cell>
        </row>
        <row r="345">
          <cell r="E345" t="str">
            <v>17020 Total</v>
          </cell>
          <cell r="F345" t="str">
            <v>Support Services - Properties</v>
          </cell>
          <cell r="R345">
            <v>11</v>
          </cell>
          <cell r="S345">
            <v>17109.486923076925</v>
          </cell>
          <cell r="T345">
            <v>446103</v>
          </cell>
          <cell r="U345">
            <v>426858.92</v>
          </cell>
          <cell r="V345">
            <v>19244.080000000002</v>
          </cell>
        </row>
        <row r="346">
          <cell r="R346">
            <v>41</v>
          </cell>
          <cell r="S346">
            <v>79248.796153846182</v>
          </cell>
          <cell r="T346">
            <v>2067146.5</v>
          </cell>
          <cell r="U346">
            <v>1979838.24</v>
          </cell>
          <cell r="V346">
            <v>87308.26</v>
          </cell>
        </row>
        <row r="347">
          <cell r="E347">
            <v>12440</v>
          </cell>
          <cell r="F347" t="str">
            <v>Purchasing</v>
          </cell>
          <cell r="G347">
            <v>50000180</v>
          </cell>
          <cell r="H347">
            <v>50004913</v>
          </cell>
          <cell r="I347" t="str">
            <v>BUYER II</v>
          </cell>
          <cell r="J347">
            <v>10</v>
          </cell>
          <cell r="K347" t="str">
            <v>GR-024</v>
          </cell>
          <cell r="L347">
            <v>3</v>
          </cell>
          <cell r="M347">
            <v>0</v>
          </cell>
          <cell r="Q347">
            <v>35</v>
          </cell>
          <cell r="R347">
            <v>1</v>
          </cell>
          <cell r="S347">
            <v>1975.45</v>
          </cell>
          <cell r="T347">
            <v>51538</v>
          </cell>
          <cell r="U347">
            <v>50277</v>
          </cell>
          <cell r="V347">
            <v>1261</v>
          </cell>
        </row>
        <row r="348">
          <cell r="E348">
            <v>12440</v>
          </cell>
          <cell r="F348" t="str">
            <v>Purchasing</v>
          </cell>
          <cell r="G348">
            <v>50000180</v>
          </cell>
          <cell r="H348">
            <v>50004933</v>
          </cell>
          <cell r="I348" t="str">
            <v>SENIOR CONTRACTING SPECIALIST</v>
          </cell>
          <cell r="J348">
            <v>10</v>
          </cell>
          <cell r="K348" t="str">
            <v>GR-026</v>
          </cell>
          <cell r="L348">
            <v>3</v>
          </cell>
          <cell r="M348">
            <v>0</v>
          </cell>
          <cell r="Q348">
            <v>35</v>
          </cell>
          <cell r="R348">
            <v>1</v>
          </cell>
          <cell r="S348">
            <v>2149.04</v>
          </cell>
          <cell r="T348">
            <v>56067</v>
          </cell>
          <cell r="U348">
            <v>59407.91</v>
          </cell>
          <cell r="V348">
            <v>-3340.91</v>
          </cell>
        </row>
        <row r="349">
          <cell r="E349">
            <v>12440</v>
          </cell>
          <cell r="F349" t="str">
            <v>Purchasing</v>
          </cell>
          <cell r="G349">
            <v>50000180</v>
          </cell>
          <cell r="H349">
            <v>50004935</v>
          </cell>
          <cell r="I349" t="str">
            <v>BUYER II</v>
          </cell>
          <cell r="J349">
            <v>10</v>
          </cell>
          <cell r="K349" t="str">
            <v>GR-024</v>
          </cell>
          <cell r="L349">
            <v>5</v>
          </cell>
          <cell r="M349">
            <v>3746</v>
          </cell>
          <cell r="N349" t="str">
            <v>KEMP</v>
          </cell>
          <cell r="O349" t="str">
            <v>PAMELA</v>
          </cell>
          <cell r="Q349">
            <v>35</v>
          </cell>
          <cell r="R349">
            <v>1</v>
          </cell>
          <cell r="S349">
            <v>2148.9699999999998</v>
          </cell>
          <cell r="T349">
            <v>56065</v>
          </cell>
          <cell r="U349">
            <v>54696</v>
          </cell>
          <cell r="V349">
            <v>1369</v>
          </cell>
        </row>
        <row r="350">
          <cell r="E350">
            <v>12440</v>
          </cell>
          <cell r="F350" t="str">
            <v>Purchasing</v>
          </cell>
          <cell r="G350">
            <v>50000180</v>
          </cell>
          <cell r="H350">
            <v>50004936</v>
          </cell>
          <cell r="I350" t="str">
            <v>BUYER I</v>
          </cell>
          <cell r="J350">
            <v>10</v>
          </cell>
          <cell r="K350" t="str">
            <v>GR-021</v>
          </cell>
          <cell r="L350">
            <v>4</v>
          </cell>
          <cell r="M350">
            <v>6107</v>
          </cell>
          <cell r="N350" t="str">
            <v>KAINTH</v>
          </cell>
          <cell r="O350" t="str">
            <v>HARINDER</v>
          </cell>
          <cell r="Q350">
            <v>35</v>
          </cell>
          <cell r="R350">
            <v>1</v>
          </cell>
          <cell r="S350">
            <v>1883.46</v>
          </cell>
          <cell r="T350">
            <v>49138</v>
          </cell>
          <cell r="U350">
            <v>45880</v>
          </cell>
          <cell r="V350">
            <v>3258</v>
          </cell>
        </row>
        <row r="351">
          <cell r="E351">
            <v>12440</v>
          </cell>
          <cell r="F351" t="str">
            <v>Purchasing</v>
          </cell>
          <cell r="G351">
            <v>50000180</v>
          </cell>
          <cell r="H351">
            <v>50004937</v>
          </cell>
          <cell r="I351" t="str">
            <v>CLERK TYPIST III</v>
          </cell>
          <cell r="J351">
            <v>10</v>
          </cell>
          <cell r="K351" t="str">
            <v>GR-015</v>
          </cell>
          <cell r="L351">
            <v>2</v>
          </cell>
          <cell r="M351">
            <v>13385</v>
          </cell>
          <cell r="N351" t="str">
            <v>HUTCHERSON</v>
          </cell>
          <cell r="O351" t="str">
            <v>ERIN</v>
          </cell>
          <cell r="Q351">
            <v>35</v>
          </cell>
          <cell r="R351">
            <v>1</v>
          </cell>
          <cell r="S351">
            <v>1370.6</v>
          </cell>
          <cell r="T351">
            <v>35758</v>
          </cell>
          <cell r="U351">
            <v>33975</v>
          </cell>
          <cell r="V351">
            <v>1783</v>
          </cell>
        </row>
        <row r="352">
          <cell r="E352">
            <v>12440</v>
          </cell>
          <cell r="F352" t="str">
            <v>Purchasing</v>
          </cell>
          <cell r="G352">
            <v>50000180</v>
          </cell>
          <cell r="H352">
            <v>50004942</v>
          </cell>
          <cell r="I352" t="str">
            <v>CLERK III</v>
          </cell>
          <cell r="J352">
            <v>10</v>
          </cell>
          <cell r="K352" t="str">
            <v>GR-017</v>
          </cell>
          <cell r="L352">
            <v>3</v>
          </cell>
          <cell r="M352">
            <v>0</v>
          </cell>
          <cell r="Q352">
            <v>35</v>
          </cell>
          <cell r="R352">
            <v>1</v>
          </cell>
          <cell r="S352">
            <v>1484.71</v>
          </cell>
          <cell r="T352">
            <v>38735</v>
          </cell>
          <cell r="U352">
            <v>37786</v>
          </cell>
          <cell r="V352">
            <v>949</v>
          </cell>
        </row>
        <row r="353">
          <cell r="E353">
            <v>12440</v>
          </cell>
          <cell r="F353" t="str">
            <v>Purchasing</v>
          </cell>
          <cell r="G353">
            <v>50000180</v>
          </cell>
          <cell r="H353">
            <v>50004943</v>
          </cell>
          <cell r="I353" t="str">
            <v>CLERK STENO IV</v>
          </cell>
          <cell r="J353">
            <v>10</v>
          </cell>
          <cell r="K353" t="str">
            <v>GR-017</v>
          </cell>
          <cell r="L353">
            <v>5</v>
          </cell>
          <cell r="M353">
            <v>8239</v>
          </cell>
          <cell r="N353" t="str">
            <v>YUEN</v>
          </cell>
          <cell r="O353" t="str">
            <v>LOUISA</v>
          </cell>
          <cell r="Q353">
            <v>35</v>
          </cell>
          <cell r="R353">
            <v>1</v>
          </cell>
          <cell r="S353">
            <v>1610.7</v>
          </cell>
          <cell r="T353">
            <v>42022</v>
          </cell>
          <cell r="U353">
            <v>40999</v>
          </cell>
          <cell r="V353">
            <v>1023</v>
          </cell>
        </row>
        <row r="354">
          <cell r="E354">
            <v>12440</v>
          </cell>
          <cell r="F354" t="str">
            <v>Purchasing</v>
          </cell>
          <cell r="G354">
            <v>50000180</v>
          </cell>
          <cell r="H354">
            <v>50004944</v>
          </cell>
          <cell r="I354" t="str">
            <v>CLERK IV</v>
          </cell>
          <cell r="J354">
            <v>10</v>
          </cell>
          <cell r="K354" t="str">
            <v>GR-019</v>
          </cell>
          <cell r="L354">
            <v>3</v>
          </cell>
          <cell r="M354">
            <v>0</v>
          </cell>
          <cell r="Q354">
            <v>35</v>
          </cell>
          <cell r="R354">
            <v>1</v>
          </cell>
          <cell r="S354">
            <v>1610.74</v>
          </cell>
          <cell r="T354">
            <v>42023</v>
          </cell>
          <cell r="U354">
            <v>37785.11</v>
          </cell>
          <cell r="V354">
            <v>4237.8900000000003</v>
          </cell>
        </row>
        <row r="355">
          <cell r="E355">
            <v>12440</v>
          </cell>
          <cell r="F355" t="str">
            <v>Purchasing</v>
          </cell>
          <cell r="G355">
            <v>50000180</v>
          </cell>
          <cell r="H355">
            <v>50004945</v>
          </cell>
          <cell r="I355" t="str">
            <v>BUYER I</v>
          </cell>
          <cell r="J355">
            <v>10</v>
          </cell>
          <cell r="K355" t="str">
            <v>GR-021</v>
          </cell>
          <cell r="L355">
            <v>4</v>
          </cell>
          <cell r="M355">
            <v>498</v>
          </cell>
          <cell r="N355" t="str">
            <v>WOYCE</v>
          </cell>
          <cell r="O355" t="str">
            <v>LINDA</v>
          </cell>
          <cell r="Q355">
            <v>35</v>
          </cell>
          <cell r="R355">
            <v>1</v>
          </cell>
          <cell r="S355">
            <v>1883.46</v>
          </cell>
          <cell r="T355">
            <v>49138</v>
          </cell>
          <cell r="U355">
            <v>44470</v>
          </cell>
          <cell r="V355">
            <v>4668</v>
          </cell>
        </row>
        <row r="356">
          <cell r="E356">
            <v>12440</v>
          </cell>
          <cell r="F356" t="str">
            <v>Purchasing</v>
          </cell>
          <cell r="G356">
            <v>50000180</v>
          </cell>
          <cell r="H356">
            <v>50004946</v>
          </cell>
          <cell r="I356" t="str">
            <v>CLERK TYPIST III</v>
          </cell>
          <cell r="J356">
            <v>10</v>
          </cell>
          <cell r="K356" t="str">
            <v>GR-015</v>
          </cell>
          <cell r="L356">
            <v>5</v>
          </cell>
          <cell r="M356">
            <v>9743</v>
          </cell>
          <cell r="N356" t="str">
            <v>LY</v>
          </cell>
          <cell r="O356" t="str">
            <v>DONNA</v>
          </cell>
          <cell r="Q356">
            <v>35</v>
          </cell>
          <cell r="R356">
            <v>1</v>
          </cell>
          <cell r="S356">
            <v>1484.67</v>
          </cell>
          <cell r="T356">
            <v>38734</v>
          </cell>
          <cell r="U356">
            <v>37785</v>
          </cell>
          <cell r="V356">
            <v>949</v>
          </cell>
        </row>
        <row r="357">
          <cell r="E357">
            <v>12440</v>
          </cell>
          <cell r="F357" t="str">
            <v>Purchasing</v>
          </cell>
          <cell r="G357">
            <v>50000180</v>
          </cell>
          <cell r="H357">
            <v>50007154</v>
          </cell>
          <cell r="I357" t="str">
            <v>MANAGER MATERIALS MANAGEMENT</v>
          </cell>
          <cell r="J357">
            <v>10</v>
          </cell>
          <cell r="K357" t="str">
            <v>BND-012</v>
          </cell>
          <cell r="L357">
            <v>5</v>
          </cell>
          <cell r="M357">
            <v>13670</v>
          </cell>
          <cell r="N357" t="str">
            <v>BERGLUND</v>
          </cell>
          <cell r="O357" t="str">
            <v>LARRY</v>
          </cell>
          <cell r="Q357">
            <v>35</v>
          </cell>
          <cell r="R357">
            <v>1</v>
          </cell>
          <cell r="S357">
            <v>3835.25</v>
          </cell>
          <cell r="T357">
            <v>100059</v>
          </cell>
          <cell r="U357">
            <v>97492</v>
          </cell>
          <cell r="V357">
            <v>2567</v>
          </cell>
        </row>
        <row r="358">
          <cell r="E358" t="str">
            <v>12440 Total</v>
          </cell>
          <cell r="F358" t="str">
            <v>Purchasing</v>
          </cell>
          <cell r="R358">
            <v>11</v>
          </cell>
          <cell r="S358">
            <v>21437.050000000003</v>
          </cell>
          <cell r="T358">
            <v>559277</v>
          </cell>
          <cell r="U358">
            <v>540553.02</v>
          </cell>
          <cell r="V358">
            <v>18723.98</v>
          </cell>
        </row>
        <row r="359">
          <cell r="E359">
            <v>57500</v>
          </cell>
          <cell r="F359" t="str">
            <v>Warehouse Operations</v>
          </cell>
          <cell r="G359">
            <v>50000776</v>
          </cell>
          <cell r="H359">
            <v>50004957</v>
          </cell>
          <cell r="I359" t="str">
            <v>STOREKEEPER II</v>
          </cell>
          <cell r="J359">
            <v>10</v>
          </cell>
          <cell r="K359" t="str">
            <v>GR-019</v>
          </cell>
          <cell r="L359">
            <v>5</v>
          </cell>
          <cell r="M359">
            <v>2497</v>
          </cell>
          <cell r="N359" t="str">
            <v>LANG</v>
          </cell>
          <cell r="O359" t="str">
            <v>GARY</v>
          </cell>
          <cell r="Q359">
            <v>37.5</v>
          </cell>
          <cell r="R359">
            <v>1</v>
          </cell>
          <cell r="S359">
            <v>1871.99</v>
          </cell>
          <cell r="T359">
            <v>48839</v>
          </cell>
          <cell r="U359">
            <v>43928</v>
          </cell>
          <cell r="V359">
            <v>4911</v>
          </cell>
        </row>
        <row r="360">
          <cell r="E360">
            <v>57500</v>
          </cell>
          <cell r="F360" t="str">
            <v>Warehouse Operations</v>
          </cell>
          <cell r="G360">
            <v>50000776</v>
          </cell>
          <cell r="H360">
            <v>50005542</v>
          </cell>
          <cell r="I360" t="str">
            <v>WAREHOUSE WORKER</v>
          </cell>
          <cell r="J360">
            <v>10</v>
          </cell>
          <cell r="K360" t="str">
            <v>GR-016</v>
          </cell>
          <cell r="L360">
            <v>5</v>
          </cell>
          <cell r="M360">
            <v>2732</v>
          </cell>
          <cell r="N360" t="str">
            <v>TANAKA</v>
          </cell>
          <cell r="O360" t="str">
            <v>DEAN</v>
          </cell>
          <cell r="Q360">
            <v>37.5</v>
          </cell>
          <cell r="R360">
            <v>1</v>
          </cell>
          <cell r="S360">
            <v>1657.5</v>
          </cell>
          <cell r="T360">
            <v>43243</v>
          </cell>
          <cell r="U360">
            <v>42160</v>
          </cell>
          <cell r="V360">
            <v>1083</v>
          </cell>
        </row>
        <row r="361">
          <cell r="E361">
            <v>57500</v>
          </cell>
          <cell r="F361" t="str">
            <v>Warehouse Operations</v>
          </cell>
          <cell r="G361">
            <v>50000776</v>
          </cell>
          <cell r="H361">
            <v>50005543</v>
          </cell>
          <cell r="I361" t="str">
            <v>WAREHOUSE WORKER</v>
          </cell>
          <cell r="J361">
            <v>10</v>
          </cell>
          <cell r="K361" t="str">
            <v>GR-016</v>
          </cell>
          <cell r="L361">
            <v>5</v>
          </cell>
          <cell r="M361">
            <v>5193</v>
          </cell>
          <cell r="N361" t="str">
            <v>SANDHU</v>
          </cell>
          <cell r="O361" t="str">
            <v>JASBIR</v>
          </cell>
          <cell r="Q361">
            <v>37.5</v>
          </cell>
          <cell r="R361">
            <v>1</v>
          </cell>
          <cell r="S361">
            <v>1657.5</v>
          </cell>
          <cell r="T361">
            <v>43243</v>
          </cell>
          <cell r="U361">
            <v>43816</v>
          </cell>
          <cell r="V361">
            <v>-573</v>
          </cell>
        </row>
        <row r="362">
          <cell r="E362">
            <v>57500</v>
          </cell>
          <cell r="F362" t="str">
            <v>Warehouse Operations</v>
          </cell>
          <cell r="G362">
            <v>50000776</v>
          </cell>
          <cell r="H362">
            <v>50005545</v>
          </cell>
          <cell r="I362" t="str">
            <v>WAREHOUSE WORKER</v>
          </cell>
          <cell r="J362">
            <v>10</v>
          </cell>
          <cell r="K362" t="str">
            <v>GR-016</v>
          </cell>
          <cell r="L362">
            <v>5</v>
          </cell>
          <cell r="M362">
            <v>1901</v>
          </cell>
          <cell r="N362" t="str">
            <v>PICKETT</v>
          </cell>
          <cell r="O362" t="str">
            <v>WILLIAM</v>
          </cell>
          <cell r="Q362">
            <v>37.5</v>
          </cell>
          <cell r="R362">
            <v>1</v>
          </cell>
          <cell r="S362">
            <v>1657.5</v>
          </cell>
          <cell r="T362">
            <v>43243</v>
          </cell>
          <cell r="U362">
            <v>42160</v>
          </cell>
          <cell r="V362">
            <v>1083</v>
          </cell>
        </row>
        <row r="363">
          <cell r="E363">
            <v>57500</v>
          </cell>
          <cell r="F363" t="str">
            <v>Warehouse Operations</v>
          </cell>
          <cell r="G363">
            <v>50000776</v>
          </cell>
          <cell r="H363">
            <v>50005590</v>
          </cell>
          <cell r="I363" t="str">
            <v>WAREHOUSE WORKER</v>
          </cell>
          <cell r="J363">
            <v>10</v>
          </cell>
          <cell r="K363" t="str">
            <v>GR-016</v>
          </cell>
          <cell r="L363">
            <v>5</v>
          </cell>
          <cell r="M363">
            <v>3847</v>
          </cell>
          <cell r="N363" t="str">
            <v>MANSEL</v>
          </cell>
          <cell r="O363" t="str">
            <v>HECTOR</v>
          </cell>
          <cell r="Q363">
            <v>37.5</v>
          </cell>
          <cell r="R363">
            <v>1</v>
          </cell>
          <cell r="S363">
            <v>1657.5</v>
          </cell>
          <cell r="T363">
            <v>43243</v>
          </cell>
          <cell r="U363">
            <v>44268</v>
          </cell>
          <cell r="V363">
            <v>-1025</v>
          </cell>
        </row>
        <row r="364">
          <cell r="E364">
            <v>57500</v>
          </cell>
          <cell r="F364" t="str">
            <v>Warehouse Operations</v>
          </cell>
          <cell r="G364">
            <v>50000776</v>
          </cell>
          <cell r="H364">
            <v>50006196</v>
          </cell>
          <cell r="I364" t="str">
            <v>WAREHOUSE WORKER</v>
          </cell>
          <cell r="J364">
            <v>10</v>
          </cell>
          <cell r="K364" t="str">
            <v>GR-016</v>
          </cell>
          <cell r="L364">
            <v>5</v>
          </cell>
          <cell r="M364">
            <v>4796</v>
          </cell>
          <cell r="N364" t="str">
            <v>FRANK</v>
          </cell>
          <cell r="O364" t="str">
            <v>GARY</v>
          </cell>
          <cell r="Q364">
            <v>37.5</v>
          </cell>
          <cell r="R364">
            <v>1</v>
          </cell>
          <cell r="S364">
            <v>1657.5</v>
          </cell>
          <cell r="T364">
            <v>43243</v>
          </cell>
          <cell r="U364">
            <v>42160</v>
          </cell>
          <cell r="V364">
            <v>1083</v>
          </cell>
        </row>
        <row r="365">
          <cell r="E365">
            <v>57500</v>
          </cell>
          <cell r="F365" t="str">
            <v>Warehouse Operations</v>
          </cell>
          <cell r="G365">
            <v>50000776</v>
          </cell>
          <cell r="H365">
            <v>50006197</v>
          </cell>
          <cell r="I365" t="str">
            <v>WAREHOUSE WORKER</v>
          </cell>
          <cell r="J365">
            <v>10</v>
          </cell>
          <cell r="K365" t="str">
            <v>GR-016</v>
          </cell>
          <cell r="L365">
            <v>5</v>
          </cell>
          <cell r="M365">
            <v>5352</v>
          </cell>
          <cell r="N365" t="str">
            <v>MC CARTNEY</v>
          </cell>
          <cell r="O365" t="str">
            <v>KEVIN</v>
          </cell>
          <cell r="Q365">
            <v>37.5</v>
          </cell>
          <cell r="R365">
            <v>1</v>
          </cell>
          <cell r="S365">
            <v>1657.5</v>
          </cell>
          <cell r="T365">
            <v>43243</v>
          </cell>
          <cell r="U365">
            <v>42160</v>
          </cell>
          <cell r="V365">
            <v>1083</v>
          </cell>
        </row>
        <row r="366">
          <cell r="E366">
            <v>57500</v>
          </cell>
          <cell r="F366" t="str">
            <v>Warehouse Operations</v>
          </cell>
          <cell r="G366">
            <v>50000776</v>
          </cell>
          <cell r="H366">
            <v>50007155</v>
          </cell>
          <cell r="I366" t="str">
            <v>WAREHOUSE SUPERVISOR</v>
          </cell>
          <cell r="J366">
            <v>10</v>
          </cell>
          <cell r="K366" t="str">
            <v>BND-006</v>
          </cell>
          <cell r="L366">
            <v>5</v>
          </cell>
          <cell r="M366">
            <v>4133</v>
          </cell>
          <cell r="N366" t="str">
            <v>MCNEILLY</v>
          </cell>
          <cell r="O366" t="str">
            <v>EDWARD</v>
          </cell>
          <cell r="Q366">
            <v>37.5</v>
          </cell>
          <cell r="R366">
            <v>1</v>
          </cell>
          <cell r="S366">
            <v>2364.73</v>
          </cell>
          <cell r="T366">
            <v>61694</v>
          </cell>
          <cell r="U366">
            <v>60114</v>
          </cell>
          <cell r="V366">
            <v>1580</v>
          </cell>
        </row>
        <row r="367">
          <cell r="E367">
            <v>57500</v>
          </cell>
          <cell r="F367" t="str">
            <v>Warehouse Operations</v>
          </cell>
          <cell r="G367">
            <v>50000776</v>
          </cell>
          <cell r="H367">
            <v>50007161</v>
          </cell>
          <cell r="I367" t="str">
            <v>WAREHOUSE WORKER</v>
          </cell>
          <cell r="J367">
            <v>10</v>
          </cell>
          <cell r="K367" t="str">
            <v>GR-016</v>
          </cell>
          <cell r="L367">
            <v>5</v>
          </cell>
          <cell r="M367">
            <v>4436</v>
          </cell>
          <cell r="N367" t="str">
            <v>NICHOLLS</v>
          </cell>
          <cell r="O367" t="str">
            <v>DOUGLAS</v>
          </cell>
          <cell r="Q367">
            <v>37.5</v>
          </cell>
          <cell r="R367">
            <v>1</v>
          </cell>
          <cell r="S367">
            <v>1657.5</v>
          </cell>
          <cell r="T367">
            <v>43243</v>
          </cell>
          <cell r="U367">
            <v>42160</v>
          </cell>
          <cell r="V367">
            <v>1083</v>
          </cell>
        </row>
        <row r="368">
          <cell r="E368" t="str">
            <v>57500 Total</v>
          </cell>
          <cell r="F368" t="str">
            <v>Warehouse Operations</v>
          </cell>
          <cell r="R368">
            <v>9</v>
          </cell>
          <cell r="S368">
            <v>15839.22</v>
          </cell>
          <cell r="T368">
            <v>413234</v>
          </cell>
          <cell r="U368">
            <v>402926</v>
          </cell>
          <cell r="V368">
            <v>10308</v>
          </cell>
        </row>
        <row r="369">
          <cell r="E369">
            <v>57505</v>
          </cell>
          <cell r="F369" t="str">
            <v>Inventory Management</v>
          </cell>
          <cell r="G369">
            <v>50007429</v>
          </cell>
          <cell r="H369">
            <v>50004954</v>
          </cell>
          <cell r="I369" t="str">
            <v>SENIOR INVENTORY PLANNER/BUYER</v>
          </cell>
          <cell r="J369">
            <v>10</v>
          </cell>
          <cell r="K369" t="str">
            <v>GR-025</v>
          </cell>
          <cell r="L369">
            <v>5</v>
          </cell>
          <cell r="M369">
            <v>5171</v>
          </cell>
          <cell r="N369" t="str">
            <v>LLOYD</v>
          </cell>
          <cell r="O369" t="str">
            <v>JAMES</v>
          </cell>
          <cell r="Q369">
            <v>37.5</v>
          </cell>
          <cell r="R369">
            <v>1</v>
          </cell>
          <cell r="S369">
            <v>2397.73</v>
          </cell>
          <cell r="T369">
            <v>62555</v>
          </cell>
          <cell r="U369">
            <v>61029</v>
          </cell>
          <cell r="V369">
            <v>1526</v>
          </cell>
        </row>
        <row r="370">
          <cell r="E370">
            <v>57505</v>
          </cell>
          <cell r="F370" t="str">
            <v>Inventory Management</v>
          </cell>
          <cell r="G370">
            <v>50007429</v>
          </cell>
          <cell r="H370">
            <v>50004956</v>
          </cell>
          <cell r="I370" t="str">
            <v>INVENTORY PLANNER/BUYER</v>
          </cell>
          <cell r="J370">
            <v>10</v>
          </cell>
          <cell r="K370" t="str">
            <v>GR-022</v>
          </cell>
          <cell r="L370">
            <v>5</v>
          </cell>
          <cell r="M370">
            <v>4645</v>
          </cell>
          <cell r="N370" t="str">
            <v>BOYD</v>
          </cell>
          <cell r="O370" t="str">
            <v>JAY</v>
          </cell>
          <cell r="Q370">
            <v>37.5</v>
          </cell>
          <cell r="R370">
            <v>1</v>
          </cell>
          <cell r="S370">
            <v>2116.46</v>
          </cell>
          <cell r="T370">
            <v>55217</v>
          </cell>
          <cell r="U370">
            <v>49662</v>
          </cell>
          <cell r="V370">
            <v>5555</v>
          </cell>
        </row>
        <row r="371">
          <cell r="E371">
            <v>57505</v>
          </cell>
          <cell r="F371" t="str">
            <v>Inventory Management</v>
          </cell>
          <cell r="G371">
            <v>50007429</v>
          </cell>
          <cell r="H371">
            <v>50004958</v>
          </cell>
          <cell r="I371" t="str">
            <v>CLERK III</v>
          </cell>
          <cell r="J371">
            <v>10</v>
          </cell>
          <cell r="K371" t="str">
            <v>GR-017</v>
          </cell>
          <cell r="L371">
            <v>3</v>
          </cell>
          <cell r="M371">
            <v>0</v>
          </cell>
          <cell r="Q371">
            <v>37.5</v>
          </cell>
          <cell r="R371">
            <v>1</v>
          </cell>
          <cell r="S371">
            <v>1590.77</v>
          </cell>
          <cell r="T371">
            <v>41502</v>
          </cell>
          <cell r="U371">
            <v>40485</v>
          </cell>
          <cell r="V371">
            <v>1017</v>
          </cell>
        </row>
        <row r="372">
          <cell r="E372" t="str">
            <v>57505 Total</v>
          </cell>
          <cell r="F372" t="str">
            <v>Inventory Management</v>
          </cell>
          <cell r="R372">
            <v>3</v>
          </cell>
          <cell r="S372">
            <v>6104.9600000000009</v>
          </cell>
          <cell r="T372">
            <v>159274</v>
          </cell>
          <cell r="U372">
            <v>151176</v>
          </cell>
          <cell r="V372">
            <v>8098</v>
          </cell>
        </row>
        <row r="373">
          <cell r="R373">
            <v>23</v>
          </cell>
          <cell r="S373">
            <v>43381.23000000001</v>
          </cell>
          <cell r="T373">
            <v>1131785</v>
          </cell>
          <cell r="U373">
            <v>1094655.02</v>
          </cell>
          <cell r="V373">
            <v>37129.979999999996</v>
          </cell>
        </row>
        <row r="374">
          <cell r="E374">
            <v>12210</v>
          </cell>
          <cell r="F374" t="str">
            <v>Revenue Operations</v>
          </cell>
          <cell r="G374">
            <v>50005025</v>
          </cell>
          <cell r="H374">
            <v>50004981</v>
          </cell>
          <cell r="I374" t="str">
            <v>ACCOUNTANT I</v>
          </cell>
          <cell r="J374">
            <v>10</v>
          </cell>
          <cell r="K374" t="str">
            <v>GR-024</v>
          </cell>
          <cell r="L374">
            <v>1</v>
          </cell>
          <cell r="M374">
            <v>14499</v>
          </cell>
          <cell r="N374" t="str">
            <v>CRAWFORD</v>
          </cell>
          <cell r="O374" t="str">
            <v>LYNN</v>
          </cell>
          <cell r="Q374">
            <v>35</v>
          </cell>
          <cell r="R374">
            <v>1</v>
          </cell>
          <cell r="S374">
            <v>1896.3</v>
          </cell>
          <cell r="T374">
            <v>49473</v>
          </cell>
          <cell r="U374">
            <v>46350</v>
          </cell>
          <cell r="V374">
            <v>3123</v>
          </cell>
        </row>
        <row r="375">
          <cell r="E375">
            <v>12210</v>
          </cell>
          <cell r="F375" t="str">
            <v>Revenue Operations</v>
          </cell>
          <cell r="G375">
            <v>50005025</v>
          </cell>
          <cell r="H375">
            <v>50004982</v>
          </cell>
          <cell r="I375" t="str">
            <v>SUPERVISOR OF TAXATION</v>
          </cell>
          <cell r="J375">
            <v>10</v>
          </cell>
          <cell r="K375" t="str">
            <v>GR-026</v>
          </cell>
          <cell r="L375">
            <v>5</v>
          </cell>
          <cell r="M375">
            <v>14154</v>
          </cell>
          <cell r="N375" t="str">
            <v>RADAKOVICH</v>
          </cell>
          <cell r="O375" t="str">
            <v>MARTY</v>
          </cell>
          <cell r="Q375">
            <v>35</v>
          </cell>
          <cell r="R375">
            <v>1</v>
          </cell>
          <cell r="S375">
            <v>2333.75</v>
          </cell>
          <cell r="T375">
            <v>60886</v>
          </cell>
          <cell r="U375">
            <v>58184</v>
          </cell>
          <cell r="V375">
            <v>2702</v>
          </cell>
        </row>
        <row r="376">
          <cell r="E376">
            <v>12210</v>
          </cell>
          <cell r="F376" t="str">
            <v>Revenue Operations</v>
          </cell>
          <cell r="G376">
            <v>50005025</v>
          </cell>
          <cell r="H376">
            <v>50004983</v>
          </cell>
          <cell r="I376" t="str">
            <v>CLERK IV</v>
          </cell>
          <cell r="J376">
            <v>10</v>
          </cell>
          <cell r="K376" t="str">
            <v>GR-019</v>
          </cell>
          <cell r="L376">
            <v>5</v>
          </cell>
          <cell r="M376">
            <v>8111</v>
          </cell>
          <cell r="N376" t="str">
            <v>CASTRO</v>
          </cell>
          <cell r="O376" t="str">
            <v>ARSENIA</v>
          </cell>
          <cell r="Q376">
            <v>35</v>
          </cell>
          <cell r="R376">
            <v>1</v>
          </cell>
          <cell r="S376">
            <v>1747.19</v>
          </cell>
          <cell r="T376">
            <v>45583</v>
          </cell>
          <cell r="U376">
            <v>44469</v>
          </cell>
          <cell r="V376">
            <v>1114</v>
          </cell>
        </row>
        <row r="377">
          <cell r="E377">
            <v>12210</v>
          </cell>
          <cell r="F377" t="str">
            <v>Revenue Operations</v>
          </cell>
          <cell r="G377">
            <v>50005025</v>
          </cell>
          <cell r="H377">
            <v>50004984</v>
          </cell>
          <cell r="I377" t="str">
            <v>CLERK IV</v>
          </cell>
          <cell r="J377">
            <v>10</v>
          </cell>
          <cell r="K377" t="str">
            <v>GR-019</v>
          </cell>
          <cell r="L377">
            <v>5</v>
          </cell>
          <cell r="M377">
            <v>4276</v>
          </cell>
          <cell r="N377" t="str">
            <v>ANDERSON</v>
          </cell>
          <cell r="O377" t="str">
            <v>LINDA</v>
          </cell>
          <cell r="Q377">
            <v>35</v>
          </cell>
          <cell r="R377">
            <v>1</v>
          </cell>
          <cell r="S377">
            <v>1747.19</v>
          </cell>
          <cell r="T377">
            <v>45583</v>
          </cell>
          <cell r="U377">
            <v>44469</v>
          </cell>
          <cell r="V377">
            <v>1114</v>
          </cell>
        </row>
        <row r="378">
          <cell r="E378">
            <v>12210</v>
          </cell>
          <cell r="F378" t="str">
            <v>Revenue Operations</v>
          </cell>
          <cell r="G378">
            <v>50005025</v>
          </cell>
          <cell r="H378">
            <v>50004985</v>
          </cell>
          <cell r="I378" t="str">
            <v>CLERK III</v>
          </cell>
          <cell r="J378">
            <v>10</v>
          </cell>
          <cell r="K378" t="str">
            <v>GR-017</v>
          </cell>
          <cell r="L378">
            <v>5</v>
          </cell>
          <cell r="M378">
            <v>3554</v>
          </cell>
          <cell r="N378" t="str">
            <v>KIRK</v>
          </cell>
          <cell r="O378" t="str">
            <v>JOAN</v>
          </cell>
          <cell r="Q378">
            <v>35</v>
          </cell>
          <cell r="R378">
            <v>1</v>
          </cell>
          <cell r="S378">
            <v>1610.7</v>
          </cell>
          <cell r="T378">
            <v>42022</v>
          </cell>
          <cell r="U378">
            <v>40999</v>
          </cell>
          <cell r="V378">
            <v>1023</v>
          </cell>
        </row>
        <row r="379">
          <cell r="E379">
            <v>12210</v>
          </cell>
          <cell r="F379" t="str">
            <v>Revenue Operations</v>
          </cell>
          <cell r="G379">
            <v>50005025</v>
          </cell>
          <cell r="H379">
            <v>50004986</v>
          </cell>
          <cell r="I379" t="str">
            <v>CLERK IV</v>
          </cell>
          <cell r="J379">
            <v>10</v>
          </cell>
          <cell r="K379" t="str">
            <v>GR-019</v>
          </cell>
          <cell r="L379">
            <v>4</v>
          </cell>
          <cell r="M379">
            <v>1404</v>
          </cell>
          <cell r="N379" t="str">
            <v>BERARD</v>
          </cell>
          <cell r="O379" t="str">
            <v>RENEE</v>
          </cell>
          <cell r="Q379">
            <v>35</v>
          </cell>
          <cell r="R379">
            <v>1</v>
          </cell>
          <cell r="S379">
            <v>1694</v>
          </cell>
          <cell r="T379">
            <v>44044</v>
          </cell>
          <cell r="U379">
            <v>42697.72</v>
          </cell>
          <cell r="V379">
            <v>1346.28</v>
          </cell>
          <cell r="X379" t="str">
            <v>Renee Berard schudele for this position from 2/10/04.  Funded at Step 4</v>
          </cell>
        </row>
        <row r="380">
          <cell r="E380">
            <v>12210</v>
          </cell>
          <cell r="F380" t="str">
            <v>Revenue Operations</v>
          </cell>
          <cell r="G380">
            <v>50005025</v>
          </cell>
          <cell r="H380">
            <v>50004987</v>
          </cell>
          <cell r="I380" t="str">
            <v>CLERK III</v>
          </cell>
          <cell r="J380">
            <v>10</v>
          </cell>
          <cell r="K380" t="str">
            <v>GR-017</v>
          </cell>
          <cell r="L380">
            <v>4</v>
          </cell>
          <cell r="M380">
            <v>9124</v>
          </cell>
          <cell r="N380" t="str">
            <v>AMBROSIO</v>
          </cell>
          <cell r="O380" t="str">
            <v>KATHERINE</v>
          </cell>
          <cell r="Q380">
            <v>35</v>
          </cell>
          <cell r="R380">
            <v>1</v>
          </cell>
          <cell r="S380">
            <v>1602.31</v>
          </cell>
          <cell r="T380">
            <v>41803</v>
          </cell>
          <cell r="U380">
            <v>37786</v>
          </cell>
          <cell r="V380">
            <v>4017</v>
          </cell>
        </row>
        <row r="381">
          <cell r="E381">
            <v>12210</v>
          </cell>
          <cell r="F381" t="str">
            <v>Revenue Operations</v>
          </cell>
          <cell r="G381">
            <v>50005025</v>
          </cell>
          <cell r="H381">
            <v>50004988</v>
          </cell>
          <cell r="I381" t="str">
            <v>CLERK TYPIST III</v>
          </cell>
          <cell r="J381">
            <v>10</v>
          </cell>
          <cell r="K381" t="str">
            <v>GR-015</v>
          </cell>
          <cell r="L381">
            <v>5</v>
          </cell>
          <cell r="M381">
            <v>7895</v>
          </cell>
          <cell r="N381" t="str">
            <v>SCRIVANO</v>
          </cell>
          <cell r="O381" t="str">
            <v>SUSIE</v>
          </cell>
          <cell r="Q381">
            <v>35</v>
          </cell>
          <cell r="R381">
            <v>1</v>
          </cell>
          <cell r="S381">
            <v>1484.67</v>
          </cell>
          <cell r="T381">
            <v>38734</v>
          </cell>
          <cell r="U381">
            <v>37785</v>
          </cell>
          <cell r="V381">
            <v>949</v>
          </cell>
        </row>
        <row r="382">
          <cell r="E382">
            <v>12210</v>
          </cell>
          <cell r="F382" t="str">
            <v>Revenue Operations</v>
          </cell>
          <cell r="G382">
            <v>50005025</v>
          </cell>
          <cell r="H382">
            <v>50004989</v>
          </cell>
          <cell r="I382" t="str">
            <v>CLERK TYPIST III</v>
          </cell>
          <cell r="J382">
            <v>10</v>
          </cell>
          <cell r="K382" t="str">
            <v>GR-015</v>
          </cell>
          <cell r="L382">
            <v>5</v>
          </cell>
          <cell r="M382">
            <v>9020</v>
          </cell>
          <cell r="N382" t="str">
            <v>KURAHASHI</v>
          </cell>
          <cell r="O382" t="str">
            <v>URSULA</v>
          </cell>
          <cell r="Q382">
            <v>35</v>
          </cell>
          <cell r="R382">
            <v>1</v>
          </cell>
          <cell r="S382">
            <v>1484.67</v>
          </cell>
          <cell r="T382">
            <v>38734</v>
          </cell>
          <cell r="U382">
            <v>37785</v>
          </cell>
          <cell r="V382">
            <v>949</v>
          </cell>
        </row>
        <row r="383">
          <cell r="E383">
            <v>12210</v>
          </cell>
          <cell r="F383" t="str">
            <v>Revenue Operations</v>
          </cell>
          <cell r="G383">
            <v>50005025</v>
          </cell>
          <cell r="H383">
            <v>50004990</v>
          </cell>
          <cell r="I383" t="str">
            <v>CLERK TYPIST III</v>
          </cell>
          <cell r="J383">
            <v>10</v>
          </cell>
          <cell r="K383" t="str">
            <v>GR-015</v>
          </cell>
          <cell r="L383">
            <v>1</v>
          </cell>
          <cell r="M383">
            <v>13748</v>
          </cell>
          <cell r="N383" t="str">
            <v>YU</v>
          </cell>
          <cell r="O383" t="str">
            <v>JAMES</v>
          </cell>
          <cell r="Q383">
            <v>35</v>
          </cell>
          <cell r="R383">
            <v>1</v>
          </cell>
          <cell r="S383">
            <v>1309.69</v>
          </cell>
          <cell r="T383">
            <v>34169</v>
          </cell>
          <cell r="U383">
            <v>37786</v>
          </cell>
          <cell r="V383">
            <v>-3617</v>
          </cell>
          <cell r="X383" t="str">
            <v>Will move into pos# 1/8/04 from position #50005048</v>
          </cell>
        </row>
        <row r="384">
          <cell r="E384">
            <v>12210</v>
          </cell>
          <cell r="F384" t="str">
            <v>Revenue Operations</v>
          </cell>
          <cell r="G384">
            <v>50005025</v>
          </cell>
          <cell r="H384">
            <v>50004991</v>
          </cell>
          <cell r="I384" t="str">
            <v>CLERK V</v>
          </cell>
          <cell r="J384">
            <v>10</v>
          </cell>
          <cell r="K384" t="str">
            <v>GR-022</v>
          </cell>
          <cell r="L384">
            <v>5</v>
          </cell>
          <cell r="M384">
            <v>4521</v>
          </cell>
          <cell r="N384" t="str">
            <v>BEATON</v>
          </cell>
          <cell r="O384" t="str">
            <v>CHERYL</v>
          </cell>
          <cell r="Q384">
            <v>35</v>
          </cell>
          <cell r="R384">
            <v>1</v>
          </cell>
          <cell r="S384">
            <v>1983</v>
          </cell>
          <cell r="T384">
            <v>51540</v>
          </cell>
          <cell r="U384">
            <v>46351</v>
          </cell>
          <cell r="V384">
            <v>5189</v>
          </cell>
          <cell r="X384" t="str">
            <v>Cheryl expected to return to position in 2004.  Funded at Step 5 for 2005</v>
          </cell>
        </row>
        <row r="385">
          <cell r="E385">
            <v>12210</v>
          </cell>
          <cell r="F385" t="str">
            <v>Revenue Operations</v>
          </cell>
          <cell r="G385">
            <v>50017255</v>
          </cell>
          <cell r="H385">
            <v>50004992</v>
          </cell>
          <cell r="I385" t="str">
            <v>BY-LAW PROCESS SERVER</v>
          </cell>
          <cell r="J385">
            <v>10</v>
          </cell>
          <cell r="K385" t="str">
            <v>GR-017</v>
          </cell>
          <cell r="L385">
            <v>5</v>
          </cell>
          <cell r="M385">
            <v>3692</v>
          </cell>
          <cell r="N385" t="str">
            <v>RAO</v>
          </cell>
          <cell r="O385" t="str">
            <v>LAMBER</v>
          </cell>
          <cell r="Q385">
            <v>35</v>
          </cell>
          <cell r="R385">
            <v>1</v>
          </cell>
          <cell r="S385">
            <v>1610.7</v>
          </cell>
          <cell r="T385">
            <v>42022</v>
          </cell>
          <cell r="U385">
            <v>40999</v>
          </cell>
          <cell r="V385">
            <v>1023</v>
          </cell>
        </row>
        <row r="386">
          <cell r="E386">
            <v>12210</v>
          </cell>
          <cell r="F386" t="str">
            <v>Revenue Operations</v>
          </cell>
          <cell r="G386">
            <v>50017255</v>
          </cell>
          <cell r="H386">
            <v>50004993</v>
          </cell>
          <cell r="I386" t="str">
            <v>BY-LAW PROCESS SERVER</v>
          </cell>
          <cell r="J386">
            <v>10</v>
          </cell>
          <cell r="K386" t="str">
            <v>GR-017</v>
          </cell>
          <cell r="L386">
            <v>5</v>
          </cell>
          <cell r="M386">
            <v>4366</v>
          </cell>
          <cell r="N386" t="str">
            <v>TAYLOR</v>
          </cell>
          <cell r="O386" t="str">
            <v>DONNA</v>
          </cell>
          <cell r="Q386">
            <v>35</v>
          </cell>
          <cell r="R386">
            <v>1</v>
          </cell>
          <cell r="S386">
            <v>1610.7</v>
          </cell>
          <cell r="T386">
            <v>42022</v>
          </cell>
          <cell r="U386">
            <v>40999</v>
          </cell>
          <cell r="V386">
            <v>1023</v>
          </cell>
        </row>
        <row r="387">
          <cell r="E387">
            <v>12210</v>
          </cell>
          <cell r="F387" t="str">
            <v>Revenue Operations</v>
          </cell>
          <cell r="G387">
            <v>50017255</v>
          </cell>
          <cell r="H387">
            <v>50004994</v>
          </cell>
          <cell r="I387" t="str">
            <v>BY-LAW PROCESS SERVER</v>
          </cell>
          <cell r="J387">
            <v>10</v>
          </cell>
          <cell r="K387" t="str">
            <v>GR-017</v>
          </cell>
          <cell r="L387">
            <v>5</v>
          </cell>
          <cell r="M387">
            <v>3043</v>
          </cell>
          <cell r="N387" t="str">
            <v>MOORE</v>
          </cell>
          <cell r="O387" t="str">
            <v>CAROLINA</v>
          </cell>
          <cell r="Q387">
            <v>35</v>
          </cell>
          <cell r="R387">
            <v>1</v>
          </cell>
          <cell r="S387">
            <v>1610.7</v>
          </cell>
          <cell r="T387">
            <v>42022</v>
          </cell>
          <cell r="U387">
            <v>40999</v>
          </cell>
          <cell r="V387">
            <v>1023</v>
          </cell>
        </row>
        <row r="388">
          <cell r="E388">
            <v>12210</v>
          </cell>
          <cell r="F388" t="str">
            <v>Revenue Operations</v>
          </cell>
          <cell r="G388">
            <v>50017255</v>
          </cell>
          <cell r="H388">
            <v>50004995</v>
          </cell>
          <cell r="I388" t="str">
            <v>BY-LAW PROCESS SERVER</v>
          </cell>
          <cell r="J388">
            <v>10</v>
          </cell>
          <cell r="K388" t="str">
            <v>GR-017</v>
          </cell>
          <cell r="L388">
            <v>5</v>
          </cell>
          <cell r="M388">
            <v>927</v>
          </cell>
          <cell r="N388" t="str">
            <v>MAKARCHUK</v>
          </cell>
          <cell r="O388" t="str">
            <v>DAVID</v>
          </cell>
          <cell r="Q388">
            <v>35</v>
          </cell>
          <cell r="R388">
            <v>1</v>
          </cell>
          <cell r="S388">
            <v>1610.7</v>
          </cell>
          <cell r="T388">
            <v>42022</v>
          </cell>
          <cell r="U388">
            <v>40999</v>
          </cell>
          <cell r="V388">
            <v>1023</v>
          </cell>
        </row>
        <row r="389">
          <cell r="E389">
            <v>12210</v>
          </cell>
          <cell r="F389" t="str">
            <v>Revenue Operations</v>
          </cell>
          <cell r="G389">
            <v>50017255</v>
          </cell>
          <cell r="H389">
            <v>50004996</v>
          </cell>
          <cell r="I389" t="str">
            <v>BY-LAW PROCESS SERVER</v>
          </cell>
          <cell r="J389">
            <v>10</v>
          </cell>
          <cell r="K389" t="str">
            <v>GR-017</v>
          </cell>
          <cell r="L389">
            <v>5</v>
          </cell>
          <cell r="M389">
            <v>7404</v>
          </cell>
          <cell r="N389" t="str">
            <v>MANGAT</v>
          </cell>
          <cell r="O389" t="str">
            <v>AMARDEEP</v>
          </cell>
          <cell r="Q389">
            <v>35</v>
          </cell>
          <cell r="R389">
            <v>1</v>
          </cell>
          <cell r="S389">
            <v>1610.7</v>
          </cell>
          <cell r="T389">
            <v>42022</v>
          </cell>
          <cell r="U389">
            <v>40999</v>
          </cell>
          <cell r="V389">
            <v>1023</v>
          </cell>
        </row>
        <row r="390">
          <cell r="E390">
            <v>12210</v>
          </cell>
          <cell r="F390" t="str">
            <v>Revenue Operations</v>
          </cell>
          <cell r="G390">
            <v>50017255</v>
          </cell>
          <cell r="H390">
            <v>50004997</v>
          </cell>
          <cell r="I390" t="str">
            <v>BY-LAW PROCESS SERVER</v>
          </cell>
          <cell r="J390">
            <v>10</v>
          </cell>
          <cell r="K390" t="str">
            <v>GR-017</v>
          </cell>
          <cell r="L390">
            <v>5</v>
          </cell>
          <cell r="M390">
            <v>6224</v>
          </cell>
          <cell r="N390" t="str">
            <v>SIMATOS</v>
          </cell>
          <cell r="O390" t="str">
            <v>ANTIGONI</v>
          </cell>
          <cell r="Q390">
            <v>35</v>
          </cell>
          <cell r="R390">
            <v>1</v>
          </cell>
          <cell r="S390">
            <v>1610.7</v>
          </cell>
          <cell r="T390">
            <v>42022</v>
          </cell>
          <cell r="U390">
            <v>40999</v>
          </cell>
          <cell r="V390">
            <v>1023</v>
          </cell>
        </row>
        <row r="391">
          <cell r="E391">
            <v>12210</v>
          </cell>
          <cell r="F391" t="str">
            <v>Revenue Operations</v>
          </cell>
          <cell r="G391">
            <v>50017255</v>
          </cell>
          <cell r="H391">
            <v>50004998</v>
          </cell>
          <cell r="I391" t="str">
            <v>BY-LAW PROCESS SERVER</v>
          </cell>
          <cell r="J391">
            <v>10</v>
          </cell>
          <cell r="K391" t="str">
            <v>GR-017</v>
          </cell>
          <cell r="L391">
            <v>5</v>
          </cell>
          <cell r="M391">
            <v>6520</v>
          </cell>
          <cell r="N391" t="str">
            <v>MANGAT</v>
          </cell>
          <cell r="O391" t="str">
            <v>SUKHBEER</v>
          </cell>
          <cell r="Q391">
            <v>35</v>
          </cell>
          <cell r="R391">
            <v>1</v>
          </cell>
          <cell r="S391">
            <v>1610.7</v>
          </cell>
          <cell r="T391">
            <v>42022</v>
          </cell>
          <cell r="U391">
            <v>40999</v>
          </cell>
          <cell r="V391">
            <v>1023</v>
          </cell>
        </row>
        <row r="392">
          <cell r="E392">
            <v>12210</v>
          </cell>
          <cell r="F392" t="str">
            <v>Revenue Operations</v>
          </cell>
          <cell r="G392">
            <v>50017255</v>
          </cell>
          <cell r="H392">
            <v>50004999</v>
          </cell>
          <cell r="I392" t="str">
            <v>BY-LAW PROCESS SERVER</v>
          </cell>
          <cell r="J392">
            <v>10</v>
          </cell>
          <cell r="K392" t="str">
            <v>GR-017</v>
          </cell>
          <cell r="L392">
            <v>4</v>
          </cell>
          <cell r="M392">
            <v>2371</v>
          </cell>
          <cell r="N392" t="str">
            <v>JOHNSON</v>
          </cell>
          <cell r="O392" t="str">
            <v>FREDERICK</v>
          </cell>
          <cell r="Q392">
            <v>35</v>
          </cell>
          <cell r="R392">
            <v>1</v>
          </cell>
          <cell r="S392">
            <v>1610.7</v>
          </cell>
          <cell r="T392">
            <v>42022</v>
          </cell>
          <cell r="U392">
            <v>39374</v>
          </cell>
          <cell r="V392">
            <v>2648</v>
          </cell>
        </row>
        <row r="393">
          <cell r="E393">
            <v>12210</v>
          </cell>
          <cell r="F393" t="str">
            <v>Revenue Operations</v>
          </cell>
          <cell r="G393">
            <v>50017255</v>
          </cell>
          <cell r="H393">
            <v>50005000</v>
          </cell>
          <cell r="I393" t="str">
            <v>BY-LAW PROCESS SERVER</v>
          </cell>
          <cell r="J393">
            <v>10</v>
          </cell>
          <cell r="K393" t="str">
            <v>GR-017</v>
          </cell>
          <cell r="L393">
            <v>5</v>
          </cell>
          <cell r="M393">
            <v>2986</v>
          </cell>
          <cell r="N393" t="str">
            <v>PEAKE</v>
          </cell>
          <cell r="O393" t="str">
            <v>DENNIS</v>
          </cell>
          <cell r="Q393">
            <v>35</v>
          </cell>
          <cell r="R393">
            <v>1</v>
          </cell>
          <cell r="S393">
            <v>1610.7</v>
          </cell>
          <cell r="T393">
            <v>42022</v>
          </cell>
          <cell r="U393">
            <v>40999</v>
          </cell>
          <cell r="V393">
            <v>1023</v>
          </cell>
        </row>
        <row r="394">
          <cell r="E394">
            <v>12210</v>
          </cell>
          <cell r="F394" t="str">
            <v>Revenue Operations</v>
          </cell>
          <cell r="G394">
            <v>50005025</v>
          </cell>
          <cell r="H394">
            <v>50005001</v>
          </cell>
          <cell r="I394" t="str">
            <v>CLERK IV</v>
          </cell>
          <cell r="J394">
            <v>10</v>
          </cell>
          <cell r="K394" t="str">
            <v>GR-019</v>
          </cell>
          <cell r="L394">
            <v>5</v>
          </cell>
          <cell r="M394">
            <v>2229</v>
          </cell>
          <cell r="N394" t="str">
            <v>GRAVES</v>
          </cell>
          <cell r="O394" t="str">
            <v>CAROLE</v>
          </cell>
          <cell r="Q394">
            <v>35</v>
          </cell>
          <cell r="R394">
            <v>1</v>
          </cell>
          <cell r="S394">
            <v>1747.19</v>
          </cell>
          <cell r="T394">
            <v>45583</v>
          </cell>
          <cell r="U394">
            <v>44469</v>
          </cell>
          <cell r="V394">
            <v>1114</v>
          </cell>
        </row>
        <row r="395">
          <cell r="E395">
            <v>12210</v>
          </cell>
          <cell r="F395" t="str">
            <v>Revenue Operations</v>
          </cell>
          <cell r="G395">
            <v>50005025</v>
          </cell>
          <cell r="H395">
            <v>50005002</v>
          </cell>
          <cell r="I395" t="str">
            <v>CLERK III</v>
          </cell>
          <cell r="J395">
            <v>10</v>
          </cell>
          <cell r="K395" t="str">
            <v>GR-017</v>
          </cell>
          <cell r="L395">
            <v>5</v>
          </cell>
          <cell r="M395">
            <v>8108</v>
          </cell>
          <cell r="N395" t="str">
            <v>MENDOZA</v>
          </cell>
          <cell r="O395" t="str">
            <v>MARIA</v>
          </cell>
          <cell r="Q395">
            <v>35</v>
          </cell>
          <cell r="R395">
            <v>1</v>
          </cell>
          <cell r="S395">
            <v>1610.7</v>
          </cell>
          <cell r="T395">
            <v>42022</v>
          </cell>
          <cell r="U395">
            <v>37786</v>
          </cell>
          <cell r="V395">
            <v>4236</v>
          </cell>
        </row>
        <row r="396">
          <cell r="E396">
            <v>12210</v>
          </cell>
          <cell r="F396" t="str">
            <v>Revenue Operations</v>
          </cell>
          <cell r="G396">
            <v>50005025</v>
          </cell>
          <cell r="H396">
            <v>50005003</v>
          </cell>
          <cell r="I396" t="str">
            <v>CLERK TYPIST III</v>
          </cell>
          <cell r="J396">
            <v>10</v>
          </cell>
          <cell r="K396" t="str">
            <v>GR-015</v>
          </cell>
          <cell r="L396">
            <v>5</v>
          </cell>
          <cell r="M396">
            <v>4896</v>
          </cell>
          <cell r="N396" t="str">
            <v>FREDERICKSON</v>
          </cell>
          <cell r="O396" t="str">
            <v>LEANNE</v>
          </cell>
          <cell r="Q396">
            <v>35</v>
          </cell>
          <cell r="R396">
            <v>1</v>
          </cell>
          <cell r="S396">
            <v>1484.67</v>
          </cell>
          <cell r="T396">
            <v>38734</v>
          </cell>
          <cell r="U396">
            <v>37785</v>
          </cell>
          <cell r="V396">
            <v>949</v>
          </cell>
        </row>
        <row r="397">
          <cell r="E397">
            <v>12210</v>
          </cell>
          <cell r="F397" t="str">
            <v>Revenue Operations</v>
          </cell>
          <cell r="G397">
            <v>50005025</v>
          </cell>
          <cell r="H397">
            <v>50005004</v>
          </cell>
          <cell r="I397" t="str">
            <v>CLERK TYPIST III</v>
          </cell>
          <cell r="J397">
            <v>10</v>
          </cell>
          <cell r="K397" t="str">
            <v>GR-015</v>
          </cell>
          <cell r="L397">
            <v>5</v>
          </cell>
          <cell r="M397">
            <v>6454</v>
          </cell>
          <cell r="N397" t="str">
            <v>LENNOX</v>
          </cell>
          <cell r="O397" t="str">
            <v>DONNA</v>
          </cell>
          <cell r="Q397">
            <v>35</v>
          </cell>
          <cell r="R397">
            <v>1</v>
          </cell>
          <cell r="S397">
            <v>1484.67</v>
          </cell>
          <cell r="T397">
            <v>38734</v>
          </cell>
          <cell r="U397">
            <v>37785</v>
          </cell>
          <cell r="V397">
            <v>949</v>
          </cell>
        </row>
        <row r="398">
          <cell r="E398">
            <v>12210</v>
          </cell>
          <cell r="F398" t="str">
            <v>Revenue Operations</v>
          </cell>
          <cell r="G398">
            <v>50005025</v>
          </cell>
          <cell r="H398">
            <v>50005005</v>
          </cell>
          <cell r="I398" t="str">
            <v>CLERK TYPIST III</v>
          </cell>
          <cell r="J398">
            <v>10</v>
          </cell>
          <cell r="K398" t="str">
            <v>GR-015</v>
          </cell>
          <cell r="L398">
            <v>5</v>
          </cell>
          <cell r="M398">
            <v>5441</v>
          </cell>
          <cell r="N398" t="str">
            <v>MARTIN</v>
          </cell>
          <cell r="O398" t="str">
            <v>SHELLEY</v>
          </cell>
          <cell r="Q398">
            <v>35</v>
          </cell>
          <cell r="R398">
            <v>1</v>
          </cell>
          <cell r="S398">
            <v>1484.67</v>
          </cell>
          <cell r="T398">
            <v>38734</v>
          </cell>
          <cell r="U398">
            <v>37279</v>
          </cell>
          <cell r="V398">
            <v>1455</v>
          </cell>
        </row>
        <row r="399">
          <cell r="E399">
            <v>12210</v>
          </cell>
          <cell r="F399" t="str">
            <v>Revenue Operations</v>
          </cell>
          <cell r="G399">
            <v>50005025</v>
          </cell>
          <cell r="H399">
            <v>50005006</v>
          </cell>
          <cell r="I399" t="str">
            <v>CASHIER II</v>
          </cell>
          <cell r="J399">
            <v>10</v>
          </cell>
          <cell r="K399" t="str">
            <v>GR-015</v>
          </cell>
          <cell r="L399">
            <v>5</v>
          </cell>
          <cell r="M399">
            <v>8020</v>
          </cell>
          <cell r="N399" t="str">
            <v>ALI</v>
          </cell>
          <cell r="O399" t="str">
            <v>FAROOK</v>
          </cell>
          <cell r="Q399">
            <v>35</v>
          </cell>
          <cell r="R399">
            <v>1</v>
          </cell>
          <cell r="S399">
            <v>1489.7692307692307</v>
          </cell>
          <cell r="T399">
            <v>38734</v>
          </cell>
          <cell r="U399">
            <v>34882</v>
          </cell>
          <cell r="V399">
            <v>3852</v>
          </cell>
          <cell r="X399" t="str">
            <v>FAROOK IS HOLDER OF POSITION.  FUNDED AT STEP 5</v>
          </cell>
        </row>
        <row r="400">
          <cell r="E400">
            <v>12210</v>
          </cell>
          <cell r="F400" t="str">
            <v>Revenue Operations</v>
          </cell>
          <cell r="G400">
            <v>50005025</v>
          </cell>
          <cell r="H400">
            <v>50005007</v>
          </cell>
          <cell r="I400" t="str">
            <v>CASHIER II</v>
          </cell>
          <cell r="J400">
            <v>10</v>
          </cell>
          <cell r="K400" t="str">
            <v>GR-015</v>
          </cell>
          <cell r="L400">
            <v>5</v>
          </cell>
          <cell r="M400">
            <v>6850</v>
          </cell>
          <cell r="N400" t="str">
            <v>HUTCHISON</v>
          </cell>
          <cell r="O400" t="str">
            <v>LAUREN</v>
          </cell>
          <cell r="Q400">
            <v>35</v>
          </cell>
          <cell r="R400">
            <v>1</v>
          </cell>
          <cell r="S400">
            <v>1484.67</v>
          </cell>
          <cell r="T400">
            <v>38734</v>
          </cell>
          <cell r="U400">
            <v>37785</v>
          </cell>
          <cell r="V400">
            <v>949</v>
          </cell>
        </row>
        <row r="401">
          <cell r="E401">
            <v>12210</v>
          </cell>
          <cell r="F401" t="str">
            <v>Revenue Operations</v>
          </cell>
          <cell r="G401">
            <v>50005025</v>
          </cell>
          <cell r="H401">
            <v>50005008</v>
          </cell>
          <cell r="I401" t="str">
            <v>CASHIER II</v>
          </cell>
          <cell r="J401">
            <v>10</v>
          </cell>
          <cell r="K401" t="str">
            <v>GR-015</v>
          </cell>
          <cell r="L401">
            <v>5</v>
          </cell>
          <cell r="M401">
            <v>1627</v>
          </cell>
          <cell r="N401" t="str">
            <v>QUAYLE</v>
          </cell>
          <cell r="O401" t="str">
            <v>DEBBIE</v>
          </cell>
          <cell r="Q401">
            <v>35</v>
          </cell>
          <cell r="R401">
            <v>1</v>
          </cell>
          <cell r="S401">
            <v>1484.67</v>
          </cell>
          <cell r="T401">
            <v>38734</v>
          </cell>
          <cell r="U401">
            <v>37785</v>
          </cell>
          <cell r="V401">
            <v>949</v>
          </cell>
        </row>
        <row r="402">
          <cell r="E402">
            <v>12210</v>
          </cell>
          <cell r="F402" t="str">
            <v>Revenue Operations</v>
          </cell>
          <cell r="G402">
            <v>50005025</v>
          </cell>
          <cell r="H402">
            <v>50005009</v>
          </cell>
          <cell r="I402" t="str">
            <v>CASHIER II</v>
          </cell>
          <cell r="J402">
            <v>10</v>
          </cell>
          <cell r="K402" t="str">
            <v>GR-015</v>
          </cell>
          <cell r="L402">
            <v>5</v>
          </cell>
          <cell r="M402">
            <v>7870</v>
          </cell>
          <cell r="N402" t="str">
            <v>RAMIREZ</v>
          </cell>
          <cell r="O402" t="str">
            <v>RICARDO</v>
          </cell>
          <cell r="Q402">
            <v>35</v>
          </cell>
          <cell r="R402">
            <v>1</v>
          </cell>
          <cell r="S402">
            <v>1484.67</v>
          </cell>
          <cell r="T402">
            <v>38734</v>
          </cell>
          <cell r="U402">
            <v>37785</v>
          </cell>
          <cell r="V402">
            <v>949</v>
          </cell>
        </row>
        <row r="403">
          <cell r="E403">
            <v>12210</v>
          </cell>
          <cell r="F403" t="str">
            <v>Revenue Operations</v>
          </cell>
          <cell r="G403">
            <v>50005025</v>
          </cell>
          <cell r="H403">
            <v>50005010</v>
          </cell>
          <cell r="I403" t="str">
            <v>CLERK II</v>
          </cell>
          <cell r="J403">
            <v>10</v>
          </cell>
          <cell r="K403" t="str">
            <v>GR-013</v>
          </cell>
          <cell r="L403">
            <v>5</v>
          </cell>
          <cell r="M403">
            <v>8163</v>
          </cell>
          <cell r="N403" t="str">
            <v>IBRAHIM</v>
          </cell>
          <cell r="O403" t="str">
            <v>SAMSUN</v>
          </cell>
          <cell r="Q403">
            <v>35</v>
          </cell>
          <cell r="R403">
            <v>1</v>
          </cell>
          <cell r="S403">
            <v>1370.6</v>
          </cell>
          <cell r="T403">
            <v>35758</v>
          </cell>
          <cell r="U403">
            <v>34881</v>
          </cell>
          <cell r="V403">
            <v>877</v>
          </cell>
        </row>
        <row r="404">
          <cell r="E404">
            <v>12210</v>
          </cell>
          <cell r="F404" t="str">
            <v>Revenue Operations</v>
          </cell>
          <cell r="G404">
            <v>50005025</v>
          </cell>
          <cell r="H404">
            <v>50005028</v>
          </cell>
          <cell r="I404" t="str">
            <v>CASHIER III</v>
          </cell>
          <cell r="J404">
            <v>10</v>
          </cell>
          <cell r="K404" t="str">
            <v>GR-018</v>
          </cell>
          <cell r="L404">
            <v>5</v>
          </cell>
          <cell r="M404">
            <v>3611</v>
          </cell>
          <cell r="N404" t="str">
            <v>FOLSOM</v>
          </cell>
          <cell r="O404" t="str">
            <v>VICKI</v>
          </cell>
          <cell r="Q404">
            <v>37.5</v>
          </cell>
          <cell r="R404">
            <v>1</v>
          </cell>
          <cell r="S404">
            <v>1796.98</v>
          </cell>
          <cell r="T404">
            <v>46882</v>
          </cell>
          <cell r="U404">
            <v>45747</v>
          </cell>
          <cell r="V404">
            <v>1135</v>
          </cell>
        </row>
        <row r="405">
          <cell r="E405">
            <v>12210</v>
          </cell>
          <cell r="F405" t="str">
            <v>Revenue Operations</v>
          </cell>
          <cell r="G405">
            <v>50005025</v>
          </cell>
          <cell r="H405">
            <v>50005030</v>
          </cell>
          <cell r="I405" t="str">
            <v>CASHIER II</v>
          </cell>
          <cell r="J405">
            <v>10</v>
          </cell>
          <cell r="K405" t="str">
            <v>GR-015</v>
          </cell>
          <cell r="L405">
            <v>5</v>
          </cell>
          <cell r="M405">
            <v>1055</v>
          </cell>
          <cell r="N405" t="str">
            <v>SPAIN</v>
          </cell>
          <cell r="O405" t="str">
            <v>JOAN</v>
          </cell>
          <cell r="Q405">
            <v>35</v>
          </cell>
          <cell r="R405">
            <v>1</v>
          </cell>
          <cell r="S405">
            <v>1484.67</v>
          </cell>
          <cell r="T405">
            <v>38734</v>
          </cell>
          <cell r="U405">
            <v>37785</v>
          </cell>
          <cell r="V405">
            <v>949</v>
          </cell>
        </row>
        <row r="406">
          <cell r="E406">
            <v>12210</v>
          </cell>
          <cell r="F406" t="str">
            <v>Revenue Operations</v>
          </cell>
          <cell r="G406">
            <v>50005025</v>
          </cell>
          <cell r="H406">
            <v>50005031</v>
          </cell>
          <cell r="I406" t="str">
            <v>CASHIER II</v>
          </cell>
          <cell r="J406">
            <v>10</v>
          </cell>
          <cell r="K406" t="str">
            <v>GR-015</v>
          </cell>
          <cell r="L406">
            <v>5</v>
          </cell>
          <cell r="M406">
            <v>3788</v>
          </cell>
          <cell r="N406" t="str">
            <v>YOUNG-LAI</v>
          </cell>
          <cell r="O406" t="str">
            <v>MICHAEL</v>
          </cell>
          <cell r="Q406">
            <v>21</v>
          </cell>
          <cell r="R406">
            <v>0.6</v>
          </cell>
          <cell r="S406">
            <v>890.83</v>
          </cell>
          <cell r="T406">
            <v>23241</v>
          </cell>
          <cell r="U406">
            <v>22671</v>
          </cell>
          <cell r="V406">
            <v>570</v>
          </cell>
          <cell r="X406" t="str">
            <v>Job shares to 0.6 FTE</v>
          </cell>
        </row>
        <row r="407">
          <cell r="E407">
            <v>12210</v>
          </cell>
          <cell r="F407" t="str">
            <v>Revenue Operations</v>
          </cell>
          <cell r="G407">
            <v>50005025</v>
          </cell>
          <cell r="H407">
            <v>50005031</v>
          </cell>
          <cell r="I407" t="str">
            <v>CASHIER II</v>
          </cell>
          <cell r="J407">
            <v>10</v>
          </cell>
          <cell r="K407" t="str">
            <v>GR-015</v>
          </cell>
          <cell r="L407">
            <v>3</v>
          </cell>
          <cell r="M407">
            <v>0</v>
          </cell>
          <cell r="Q407">
            <v>14</v>
          </cell>
          <cell r="R407">
            <v>0.4</v>
          </cell>
          <cell r="S407">
            <v>550.11538461538464</v>
          </cell>
          <cell r="T407">
            <v>14303</v>
          </cell>
          <cell r="U407">
            <v>13952</v>
          </cell>
          <cell r="V407">
            <v>351</v>
          </cell>
          <cell r="X407" t="str">
            <v>Funding was changed to 0.4 from 0.6 and made vacant - Anh #15155 is also holding position</v>
          </cell>
        </row>
        <row r="408">
          <cell r="E408">
            <v>12210</v>
          </cell>
          <cell r="F408" t="str">
            <v>Revenue Operations</v>
          </cell>
          <cell r="G408">
            <v>50005025</v>
          </cell>
          <cell r="H408">
            <v>50005032</v>
          </cell>
          <cell r="I408" t="str">
            <v>CASHIER II</v>
          </cell>
          <cell r="J408">
            <v>10</v>
          </cell>
          <cell r="K408" t="str">
            <v>GR-015</v>
          </cell>
          <cell r="L408">
            <v>1</v>
          </cell>
          <cell r="M408">
            <v>11968</v>
          </cell>
          <cell r="N408" t="str">
            <v>PARENTE</v>
          </cell>
          <cell r="O408" t="str">
            <v>JORDAN</v>
          </cell>
          <cell r="Q408">
            <v>35</v>
          </cell>
          <cell r="R408">
            <v>1</v>
          </cell>
          <cell r="S408">
            <v>1316.67</v>
          </cell>
          <cell r="T408">
            <v>34351</v>
          </cell>
          <cell r="U408">
            <v>32160</v>
          </cell>
          <cell r="V408">
            <v>2191</v>
          </cell>
        </row>
        <row r="409">
          <cell r="E409">
            <v>12210</v>
          </cell>
          <cell r="F409" t="str">
            <v>Revenue Operations</v>
          </cell>
          <cell r="G409">
            <v>50005025</v>
          </cell>
          <cell r="H409">
            <v>50005033</v>
          </cell>
          <cell r="I409" t="str">
            <v>CASHIER II</v>
          </cell>
          <cell r="J409">
            <v>10</v>
          </cell>
          <cell r="K409" t="str">
            <v>GR-015</v>
          </cell>
          <cell r="L409">
            <v>5</v>
          </cell>
          <cell r="M409">
            <v>6292</v>
          </cell>
          <cell r="N409" t="str">
            <v>HICKS</v>
          </cell>
          <cell r="O409" t="str">
            <v>CLAUDIA</v>
          </cell>
          <cell r="Q409">
            <v>35</v>
          </cell>
          <cell r="R409">
            <v>1</v>
          </cell>
          <cell r="S409">
            <v>1484.67</v>
          </cell>
          <cell r="T409">
            <v>38734</v>
          </cell>
          <cell r="U409">
            <v>37785</v>
          </cell>
          <cell r="V409">
            <v>949</v>
          </cell>
        </row>
        <row r="410">
          <cell r="E410">
            <v>12210</v>
          </cell>
          <cell r="F410" t="str">
            <v>Revenue Operations</v>
          </cell>
          <cell r="G410">
            <v>50005025</v>
          </cell>
          <cell r="H410">
            <v>50005035</v>
          </cell>
          <cell r="I410" t="str">
            <v>CLERK TYPIST III</v>
          </cell>
          <cell r="J410">
            <v>10</v>
          </cell>
          <cell r="K410" t="str">
            <v>GR-015</v>
          </cell>
          <cell r="L410">
            <v>5</v>
          </cell>
          <cell r="M410">
            <v>1906</v>
          </cell>
          <cell r="N410" t="str">
            <v>LIEN</v>
          </cell>
          <cell r="O410" t="str">
            <v>CAROL</v>
          </cell>
          <cell r="Q410">
            <v>35</v>
          </cell>
          <cell r="R410">
            <v>1</v>
          </cell>
          <cell r="S410">
            <v>1484.67</v>
          </cell>
          <cell r="T410">
            <v>38734</v>
          </cell>
          <cell r="U410">
            <v>37785</v>
          </cell>
          <cell r="V410">
            <v>949</v>
          </cell>
          <cell r="X410" t="str">
            <v>LT SWOP, UNLIKELY TO RETURN</v>
          </cell>
        </row>
        <row r="411">
          <cell r="E411">
            <v>12210</v>
          </cell>
          <cell r="F411" t="str">
            <v>Revenue Operations</v>
          </cell>
          <cell r="G411">
            <v>50005025</v>
          </cell>
          <cell r="H411">
            <v>50005037</v>
          </cell>
          <cell r="I411" t="str">
            <v>CLERK III</v>
          </cell>
          <cell r="J411">
            <v>10</v>
          </cell>
          <cell r="K411" t="str">
            <v>GR-017</v>
          </cell>
          <cell r="L411">
            <v>5</v>
          </cell>
          <cell r="M411">
            <v>5740</v>
          </cell>
          <cell r="N411" t="str">
            <v>MARTEL</v>
          </cell>
          <cell r="O411" t="str">
            <v>SHERRY</v>
          </cell>
          <cell r="Q411">
            <v>35</v>
          </cell>
          <cell r="R411">
            <v>1</v>
          </cell>
          <cell r="S411">
            <v>1610.7</v>
          </cell>
          <cell r="T411">
            <v>42022</v>
          </cell>
          <cell r="U411">
            <v>40999</v>
          </cell>
          <cell r="V411">
            <v>1023</v>
          </cell>
        </row>
        <row r="412">
          <cell r="E412">
            <v>12210</v>
          </cell>
          <cell r="F412" t="str">
            <v>Revenue Operations</v>
          </cell>
          <cell r="G412">
            <v>50005025</v>
          </cell>
          <cell r="H412">
            <v>50005871</v>
          </cell>
          <cell r="I412" t="str">
            <v>CLERK V</v>
          </cell>
          <cell r="J412">
            <v>10</v>
          </cell>
          <cell r="K412" t="str">
            <v>GR-022</v>
          </cell>
          <cell r="L412">
            <v>4</v>
          </cell>
          <cell r="M412">
            <v>7668</v>
          </cell>
          <cell r="N412" t="str">
            <v>AGOSTI</v>
          </cell>
          <cell r="O412" t="str">
            <v>DAVID</v>
          </cell>
          <cell r="Q412">
            <v>35</v>
          </cell>
          <cell r="R412">
            <v>1</v>
          </cell>
          <cell r="S412">
            <v>1963</v>
          </cell>
          <cell r="T412">
            <v>51062</v>
          </cell>
          <cell r="U412">
            <v>46351</v>
          </cell>
          <cell r="V412">
            <v>4711</v>
          </cell>
          <cell r="X412" t="str">
            <v>POSITION FUNDED AT PG-022 5 FOR 2005</v>
          </cell>
        </row>
        <row r="413">
          <cell r="E413">
            <v>12210</v>
          </cell>
          <cell r="F413" t="str">
            <v>Revenue Operations</v>
          </cell>
          <cell r="G413">
            <v>50017255</v>
          </cell>
          <cell r="H413">
            <v>50005872</v>
          </cell>
          <cell r="I413" t="str">
            <v>CLERK IV</v>
          </cell>
          <cell r="J413">
            <v>10</v>
          </cell>
          <cell r="K413" t="str">
            <v>GR-019</v>
          </cell>
          <cell r="L413">
            <v>4</v>
          </cell>
          <cell r="M413">
            <v>7474</v>
          </cell>
          <cell r="N413" t="str">
            <v>MAROHN</v>
          </cell>
          <cell r="O413" t="str">
            <v>GURKIRAN K</v>
          </cell>
          <cell r="Q413">
            <v>35</v>
          </cell>
          <cell r="R413">
            <v>1</v>
          </cell>
          <cell r="S413">
            <v>1693</v>
          </cell>
          <cell r="T413">
            <v>44016</v>
          </cell>
          <cell r="U413">
            <v>42697.72</v>
          </cell>
          <cell r="V413">
            <v>1318.28</v>
          </cell>
          <cell r="X413" t="str">
            <v>POSITION CURRENTLY VACANT BUT WILL BE FILLED BY GURKIRAN ON 6/10/04</v>
          </cell>
        </row>
        <row r="414">
          <cell r="E414">
            <v>12210</v>
          </cell>
          <cell r="F414" t="str">
            <v>Revenue Operations</v>
          </cell>
          <cell r="G414">
            <v>50005025</v>
          </cell>
          <cell r="H414">
            <v>50005875</v>
          </cell>
          <cell r="I414" t="str">
            <v>DATA CONVERSION OPERATOR I</v>
          </cell>
          <cell r="J414">
            <v>10</v>
          </cell>
          <cell r="K414" t="str">
            <v>GR-013</v>
          </cell>
          <cell r="L414">
            <v>5</v>
          </cell>
          <cell r="M414">
            <v>1079</v>
          </cell>
          <cell r="N414" t="str">
            <v>WEST</v>
          </cell>
          <cell r="O414" t="str">
            <v>JONNA</v>
          </cell>
          <cell r="Q414">
            <v>35</v>
          </cell>
          <cell r="R414">
            <v>1</v>
          </cell>
          <cell r="S414">
            <v>1370.6</v>
          </cell>
          <cell r="T414">
            <v>35758</v>
          </cell>
          <cell r="U414">
            <v>34881</v>
          </cell>
          <cell r="V414">
            <v>877</v>
          </cell>
        </row>
        <row r="415">
          <cell r="E415">
            <v>12210</v>
          </cell>
          <cell r="F415" t="str">
            <v>Revenue Operations</v>
          </cell>
          <cell r="G415">
            <v>50005025</v>
          </cell>
          <cell r="H415">
            <v>50007134</v>
          </cell>
          <cell r="I415" t="str">
            <v>MANAGER CUSTOMER SERVICE &amp; COLLECTIONS</v>
          </cell>
          <cell r="J415">
            <v>10</v>
          </cell>
          <cell r="K415" t="str">
            <v>BND-008</v>
          </cell>
          <cell r="L415">
            <v>4</v>
          </cell>
          <cell r="M415">
            <v>13794</v>
          </cell>
          <cell r="N415" t="str">
            <v>CHOO</v>
          </cell>
          <cell r="O415" t="str">
            <v>BLAIR</v>
          </cell>
          <cell r="Q415">
            <v>35</v>
          </cell>
          <cell r="R415">
            <v>1</v>
          </cell>
          <cell r="S415">
            <v>2760.18</v>
          </cell>
          <cell r="T415">
            <v>72011</v>
          </cell>
          <cell r="U415">
            <v>66560</v>
          </cell>
          <cell r="V415">
            <v>5451</v>
          </cell>
        </row>
        <row r="416">
          <cell r="E416">
            <v>12210</v>
          </cell>
          <cell r="F416" t="str">
            <v>Revenue Operations</v>
          </cell>
          <cell r="G416">
            <v>50005025</v>
          </cell>
          <cell r="H416">
            <v>50007136</v>
          </cell>
          <cell r="I416" t="str">
            <v>MANAGER REVENUE SERVICES</v>
          </cell>
          <cell r="J416">
            <v>10</v>
          </cell>
          <cell r="K416" t="str">
            <v>BND-011</v>
          </cell>
          <cell r="L416">
            <v>5</v>
          </cell>
          <cell r="M416">
            <v>11452</v>
          </cell>
          <cell r="N416" t="str">
            <v>PENNY</v>
          </cell>
          <cell r="O416" t="str">
            <v>BONNIE</v>
          </cell>
          <cell r="Q416">
            <v>35</v>
          </cell>
          <cell r="R416">
            <v>1</v>
          </cell>
          <cell r="S416">
            <v>3563.8076923076924</v>
          </cell>
          <cell r="T416">
            <v>92659</v>
          </cell>
          <cell r="U416">
            <v>89066.21</v>
          </cell>
          <cell r="V416">
            <v>3592.7899999999936</v>
          </cell>
          <cell r="X416" t="str">
            <v>FUNDED AT STEP 5 (DOWNLOAD WAS AT STEP 3 AS SAP RECORD SHOWS POSITION VACANT FOR PART OF 2005)</v>
          </cell>
        </row>
        <row r="417">
          <cell r="E417">
            <v>12210</v>
          </cell>
          <cell r="F417" t="str">
            <v>Revenue Operations</v>
          </cell>
          <cell r="G417">
            <v>50005025</v>
          </cell>
          <cell r="H417">
            <v>50007146</v>
          </cell>
          <cell r="I417" t="str">
            <v>MANAGER PROPERTY TAX</v>
          </cell>
          <cell r="J417">
            <v>10</v>
          </cell>
          <cell r="K417" t="str">
            <v>BND-008</v>
          </cell>
          <cell r="L417">
            <v>5</v>
          </cell>
          <cell r="M417">
            <v>3725</v>
          </cell>
          <cell r="N417" t="str">
            <v>MAGNEISON</v>
          </cell>
          <cell r="O417" t="str">
            <v>WENDY</v>
          </cell>
          <cell r="Q417">
            <v>35</v>
          </cell>
          <cell r="R417">
            <v>1</v>
          </cell>
          <cell r="S417">
            <v>2767.76</v>
          </cell>
          <cell r="T417">
            <v>72209</v>
          </cell>
          <cell r="U417">
            <v>70369</v>
          </cell>
          <cell r="V417">
            <v>1840</v>
          </cell>
        </row>
        <row r="418">
          <cell r="E418" t="str">
            <v>12210 Total</v>
          </cell>
          <cell r="F418" t="str">
            <v>Revenue Operations</v>
          </cell>
          <cell r="R418">
            <v>43</v>
          </cell>
          <cell r="S418">
            <v>73253.702307692278</v>
          </cell>
          <cell r="T418">
            <v>1909986</v>
          </cell>
          <cell r="U418">
            <v>1839058.65</v>
          </cell>
          <cell r="V418">
            <v>70927.349999999991</v>
          </cell>
        </row>
        <row r="419">
          <cell r="E419">
            <v>34002</v>
          </cell>
          <cell r="F419" t="str">
            <v>Water &amp; Sewer Rates Billing</v>
          </cell>
          <cell r="G419">
            <v>50010386</v>
          </cell>
          <cell r="H419">
            <v>50005041</v>
          </cell>
          <cell r="I419" t="str">
            <v>SUPERVISOR WATER RATES &amp; SCAVENGE COLL</v>
          </cell>
          <cell r="J419">
            <v>10</v>
          </cell>
          <cell r="K419" t="str">
            <v>GR-024</v>
          </cell>
          <cell r="L419">
            <v>5</v>
          </cell>
          <cell r="M419">
            <v>216</v>
          </cell>
          <cell r="N419" t="str">
            <v>RUSSO</v>
          </cell>
          <cell r="O419" t="str">
            <v>LOUISE</v>
          </cell>
          <cell r="Q419">
            <v>35</v>
          </cell>
          <cell r="R419">
            <v>1</v>
          </cell>
          <cell r="S419">
            <v>2148.9699999999998</v>
          </cell>
          <cell r="T419">
            <v>56065</v>
          </cell>
          <cell r="U419">
            <v>54696</v>
          </cell>
          <cell r="V419">
            <v>1369</v>
          </cell>
        </row>
        <row r="420">
          <cell r="E420">
            <v>34002</v>
          </cell>
          <cell r="F420" t="str">
            <v>Water &amp; Sewer Rates Billing</v>
          </cell>
          <cell r="G420">
            <v>50010386</v>
          </cell>
          <cell r="H420">
            <v>50005042</v>
          </cell>
          <cell r="I420" t="str">
            <v>CLERK IV</v>
          </cell>
          <cell r="J420">
            <v>10</v>
          </cell>
          <cell r="K420" t="str">
            <v>GR-019</v>
          </cell>
          <cell r="L420">
            <v>5</v>
          </cell>
          <cell r="M420">
            <v>4285</v>
          </cell>
          <cell r="N420" t="str">
            <v>MCAULEY</v>
          </cell>
          <cell r="O420" t="str">
            <v>LOUISE</v>
          </cell>
          <cell r="Q420">
            <v>35</v>
          </cell>
          <cell r="R420">
            <v>1</v>
          </cell>
          <cell r="S420">
            <v>1747.19</v>
          </cell>
          <cell r="T420">
            <v>45583</v>
          </cell>
          <cell r="U420">
            <v>44469</v>
          </cell>
          <cell r="V420">
            <v>1114</v>
          </cell>
        </row>
        <row r="421">
          <cell r="E421">
            <v>34002</v>
          </cell>
          <cell r="F421" t="str">
            <v>Water &amp; Sewer Rates Billing</v>
          </cell>
          <cell r="G421">
            <v>50010386</v>
          </cell>
          <cell r="H421">
            <v>50005043</v>
          </cell>
          <cell r="I421" t="str">
            <v>CLERK II</v>
          </cell>
          <cell r="J421">
            <v>10</v>
          </cell>
          <cell r="K421" t="str">
            <v>GR-013</v>
          </cell>
          <cell r="L421">
            <v>5</v>
          </cell>
          <cell r="M421">
            <v>7960</v>
          </cell>
          <cell r="N421" t="str">
            <v>CHEUNG</v>
          </cell>
          <cell r="O421" t="str">
            <v>DAVID</v>
          </cell>
          <cell r="Q421">
            <v>35</v>
          </cell>
          <cell r="R421">
            <v>1</v>
          </cell>
          <cell r="S421">
            <v>1370.6</v>
          </cell>
          <cell r="T421">
            <v>35758</v>
          </cell>
          <cell r="U421">
            <v>34881</v>
          </cell>
          <cell r="V421">
            <v>877</v>
          </cell>
        </row>
        <row r="422">
          <cell r="E422">
            <v>34002</v>
          </cell>
          <cell r="F422" t="str">
            <v>Water &amp; Sewer Rates Billing</v>
          </cell>
          <cell r="G422">
            <v>50010386</v>
          </cell>
          <cell r="H422">
            <v>50005044</v>
          </cell>
          <cell r="I422" t="str">
            <v>CLERK TYPIST III</v>
          </cell>
          <cell r="J422">
            <v>10</v>
          </cell>
          <cell r="K422" t="str">
            <v>GR-015</v>
          </cell>
          <cell r="L422">
            <v>5</v>
          </cell>
          <cell r="M422">
            <v>754</v>
          </cell>
          <cell r="N422" t="str">
            <v>DESCHAMPS</v>
          </cell>
          <cell r="O422" t="str">
            <v>LUCIE</v>
          </cell>
          <cell r="Q422">
            <v>35</v>
          </cell>
          <cell r="R422">
            <v>1</v>
          </cell>
          <cell r="S422">
            <v>1484.67</v>
          </cell>
          <cell r="T422">
            <v>38734</v>
          </cell>
          <cell r="U422">
            <v>34882</v>
          </cell>
          <cell r="V422">
            <v>3852</v>
          </cell>
        </row>
        <row r="423">
          <cell r="E423">
            <v>34002</v>
          </cell>
          <cell r="F423" t="str">
            <v>Water &amp; Sewer Rates Billing</v>
          </cell>
          <cell r="G423">
            <v>50010386</v>
          </cell>
          <cell r="H423">
            <v>50005045</v>
          </cell>
          <cell r="I423" t="str">
            <v>CLERK III</v>
          </cell>
          <cell r="J423">
            <v>10</v>
          </cell>
          <cell r="K423" t="str">
            <v>GR-017</v>
          </cell>
          <cell r="L423">
            <v>5</v>
          </cell>
          <cell r="M423">
            <v>5490</v>
          </cell>
          <cell r="N423" t="str">
            <v>ARAKI</v>
          </cell>
          <cell r="O423" t="str">
            <v>EMI</v>
          </cell>
          <cell r="Q423">
            <v>35</v>
          </cell>
          <cell r="R423">
            <v>1</v>
          </cell>
          <cell r="S423">
            <v>1610.7</v>
          </cell>
          <cell r="T423">
            <v>42022</v>
          </cell>
          <cell r="U423">
            <v>40999</v>
          </cell>
          <cell r="V423">
            <v>1023</v>
          </cell>
        </row>
        <row r="424">
          <cell r="E424">
            <v>34002</v>
          </cell>
          <cell r="F424" t="str">
            <v>Water &amp; Sewer Rates Billing</v>
          </cell>
          <cell r="G424">
            <v>50010386</v>
          </cell>
          <cell r="H424">
            <v>50005046</v>
          </cell>
          <cell r="I424" t="str">
            <v>CLERK III</v>
          </cell>
          <cell r="J424">
            <v>10</v>
          </cell>
          <cell r="K424" t="str">
            <v>GR-017</v>
          </cell>
          <cell r="L424">
            <v>2</v>
          </cell>
          <cell r="M424">
            <v>10627</v>
          </cell>
          <cell r="N424" t="str">
            <v>WANG</v>
          </cell>
          <cell r="O424" t="str">
            <v>NINA</v>
          </cell>
          <cell r="Q424">
            <v>35</v>
          </cell>
          <cell r="R424">
            <v>1</v>
          </cell>
          <cell r="S424">
            <v>1484.67</v>
          </cell>
          <cell r="T424">
            <v>38734</v>
          </cell>
          <cell r="U424">
            <v>36269</v>
          </cell>
          <cell r="V424">
            <v>2465</v>
          </cell>
        </row>
        <row r="425">
          <cell r="E425">
            <v>34002</v>
          </cell>
          <cell r="F425" t="str">
            <v>Water &amp; Sewer Rates Billing</v>
          </cell>
          <cell r="G425">
            <v>50010386</v>
          </cell>
          <cell r="H425">
            <v>50005047</v>
          </cell>
          <cell r="I425" t="str">
            <v>CLERK III</v>
          </cell>
          <cell r="J425">
            <v>10</v>
          </cell>
          <cell r="K425" t="str">
            <v>GR-017</v>
          </cell>
          <cell r="L425">
            <v>3</v>
          </cell>
          <cell r="M425">
            <v>7956</v>
          </cell>
          <cell r="N425" t="str">
            <v>LOWE</v>
          </cell>
          <cell r="O425" t="str">
            <v>CATHERINE</v>
          </cell>
          <cell r="Q425">
            <v>35</v>
          </cell>
          <cell r="R425">
            <v>1</v>
          </cell>
          <cell r="S425">
            <v>1484.71</v>
          </cell>
          <cell r="T425">
            <v>38735</v>
          </cell>
          <cell r="U425">
            <v>37786</v>
          </cell>
          <cell r="V425">
            <v>949</v>
          </cell>
          <cell r="X425" t="str">
            <v>POSITION OWNED BY CATHY.  (FORM 3 DOWNLOAD SHOWED POSITION VACANT)</v>
          </cell>
        </row>
        <row r="426">
          <cell r="E426">
            <v>34002</v>
          </cell>
          <cell r="F426" t="str">
            <v>Water &amp; Sewer Rates Billing</v>
          </cell>
          <cell r="G426">
            <v>50010386</v>
          </cell>
          <cell r="H426">
            <v>50005048</v>
          </cell>
          <cell r="I426" t="str">
            <v>CLERK III</v>
          </cell>
          <cell r="J426">
            <v>10</v>
          </cell>
          <cell r="K426" t="str">
            <v>GR-017</v>
          </cell>
          <cell r="L426">
            <v>2</v>
          </cell>
          <cell r="M426">
            <v>14625</v>
          </cell>
          <cell r="N426" t="str">
            <v>ELIAKIS</v>
          </cell>
          <cell r="O426" t="str">
            <v>KATERINA</v>
          </cell>
          <cell r="Q426">
            <v>35</v>
          </cell>
          <cell r="R426">
            <v>1</v>
          </cell>
          <cell r="S426">
            <v>1473.7692307692307</v>
          </cell>
          <cell r="T426">
            <v>38318</v>
          </cell>
          <cell r="U426">
            <v>37786</v>
          </cell>
          <cell r="V426">
            <v>532</v>
          </cell>
          <cell r="X426" t="str">
            <v>Will return to position</v>
          </cell>
        </row>
        <row r="427">
          <cell r="E427">
            <v>34002</v>
          </cell>
          <cell r="F427" t="str">
            <v>Water &amp; Sewer Rates Billing</v>
          </cell>
          <cell r="G427">
            <v>50010386</v>
          </cell>
          <cell r="H427">
            <v>50005049</v>
          </cell>
          <cell r="I427" t="str">
            <v>CLERK III</v>
          </cell>
          <cell r="J427">
            <v>10</v>
          </cell>
          <cell r="K427" t="str">
            <v>GR-017</v>
          </cell>
          <cell r="L427">
            <v>5</v>
          </cell>
          <cell r="M427">
            <v>5868</v>
          </cell>
          <cell r="N427" t="str">
            <v>MARCHESINI</v>
          </cell>
          <cell r="O427" t="str">
            <v>ISAURA</v>
          </cell>
          <cell r="Q427">
            <v>35</v>
          </cell>
          <cell r="R427">
            <v>1</v>
          </cell>
          <cell r="S427">
            <v>1610.7</v>
          </cell>
          <cell r="T427">
            <v>42022</v>
          </cell>
          <cell r="U427">
            <v>40999</v>
          </cell>
          <cell r="V427">
            <v>1023</v>
          </cell>
        </row>
        <row r="428">
          <cell r="E428" t="str">
            <v>34002 Total</v>
          </cell>
          <cell r="F428" t="str">
            <v>Water &amp; Sewer Rates Billing</v>
          </cell>
          <cell r="R428">
            <v>9</v>
          </cell>
          <cell r="S428">
            <v>14415.979230769233</v>
          </cell>
          <cell r="T428">
            <v>375971</v>
          </cell>
          <cell r="U428">
            <v>362767</v>
          </cell>
          <cell r="V428">
            <v>13204</v>
          </cell>
        </row>
        <row r="429">
          <cell r="E429">
            <v>35120</v>
          </cell>
          <cell r="F429" t="str">
            <v>Solid Waste Billing (Finance)</v>
          </cell>
          <cell r="G429">
            <v>50010385</v>
          </cell>
          <cell r="H429">
            <v>50005038</v>
          </cell>
          <cell r="I429" t="str">
            <v>CLERK II</v>
          </cell>
          <cell r="J429">
            <v>10</v>
          </cell>
          <cell r="K429" t="str">
            <v>GR-013</v>
          </cell>
          <cell r="L429">
            <v>5</v>
          </cell>
          <cell r="M429">
            <v>2389</v>
          </cell>
          <cell r="N429" t="str">
            <v>BUSH</v>
          </cell>
          <cell r="O429" t="str">
            <v>BRENDA</v>
          </cell>
          <cell r="Q429">
            <v>35</v>
          </cell>
          <cell r="R429">
            <v>1</v>
          </cell>
          <cell r="S429">
            <v>1370.6</v>
          </cell>
          <cell r="T429">
            <v>35758</v>
          </cell>
          <cell r="U429">
            <v>34881</v>
          </cell>
          <cell r="V429">
            <v>877</v>
          </cell>
        </row>
        <row r="430">
          <cell r="E430">
            <v>35120</v>
          </cell>
          <cell r="F430" t="str">
            <v>Solid Waste Billing (Finance)</v>
          </cell>
          <cell r="G430">
            <v>50010385</v>
          </cell>
          <cell r="H430">
            <v>50005039</v>
          </cell>
          <cell r="I430" t="str">
            <v>CLERK III</v>
          </cell>
          <cell r="J430">
            <v>10</v>
          </cell>
          <cell r="K430" t="str">
            <v>GR-015</v>
          </cell>
          <cell r="L430">
            <v>5</v>
          </cell>
          <cell r="M430">
            <v>9146</v>
          </cell>
          <cell r="N430" t="str">
            <v>COLLETTE</v>
          </cell>
          <cell r="O430" t="str">
            <v>JEAN</v>
          </cell>
          <cell r="Q430">
            <v>35</v>
          </cell>
          <cell r="R430">
            <v>1</v>
          </cell>
          <cell r="S430">
            <v>1484.67</v>
          </cell>
          <cell r="T430">
            <v>38734</v>
          </cell>
          <cell r="U430">
            <v>39374</v>
          </cell>
          <cell r="V430">
            <v>-640</v>
          </cell>
        </row>
        <row r="431">
          <cell r="E431">
            <v>35120</v>
          </cell>
          <cell r="F431" t="str">
            <v>Solid Waste Billing (Finance)</v>
          </cell>
          <cell r="G431">
            <v>50010385</v>
          </cell>
          <cell r="H431">
            <v>50005040</v>
          </cell>
          <cell r="I431" t="str">
            <v>CLERK IV</v>
          </cell>
          <cell r="J431">
            <v>10</v>
          </cell>
          <cell r="K431" t="str">
            <v>GR-019</v>
          </cell>
          <cell r="L431">
            <v>5</v>
          </cell>
          <cell r="M431">
            <v>9147</v>
          </cell>
          <cell r="N431" t="str">
            <v>MCNEILL</v>
          </cell>
          <cell r="O431" t="str">
            <v>MICHELLE</v>
          </cell>
          <cell r="Q431">
            <v>35</v>
          </cell>
          <cell r="R431">
            <v>1</v>
          </cell>
          <cell r="S431">
            <v>1747.19</v>
          </cell>
          <cell r="T431">
            <v>45583</v>
          </cell>
          <cell r="U431">
            <v>44469</v>
          </cell>
          <cell r="V431">
            <v>1114</v>
          </cell>
        </row>
        <row r="432">
          <cell r="E432">
            <v>35120</v>
          </cell>
          <cell r="F432" t="str">
            <v>Solid Waste Billing (Finance)</v>
          </cell>
          <cell r="G432">
            <v>50010385</v>
          </cell>
          <cell r="H432">
            <v>50012151</v>
          </cell>
          <cell r="I432" t="str">
            <v>CLERK III</v>
          </cell>
          <cell r="J432">
            <v>10</v>
          </cell>
          <cell r="K432" t="str">
            <v>GR-017</v>
          </cell>
          <cell r="L432">
            <v>5</v>
          </cell>
          <cell r="M432">
            <v>456</v>
          </cell>
          <cell r="N432" t="str">
            <v>PADDISON</v>
          </cell>
          <cell r="O432" t="str">
            <v>LESLEY</v>
          </cell>
          <cell r="Q432">
            <v>35</v>
          </cell>
          <cell r="R432">
            <v>1</v>
          </cell>
          <cell r="S432">
            <v>1610.7</v>
          </cell>
          <cell r="T432">
            <v>42022</v>
          </cell>
          <cell r="U432">
            <v>40999</v>
          </cell>
          <cell r="V432">
            <v>1023</v>
          </cell>
        </row>
        <row r="433">
          <cell r="E433" t="str">
            <v>35120 Total</v>
          </cell>
          <cell r="F433" t="str">
            <v>Solid Waste Billing (Finance)</v>
          </cell>
          <cell r="R433">
            <v>4</v>
          </cell>
          <cell r="S433">
            <v>6213.16</v>
          </cell>
          <cell r="T433">
            <v>162097</v>
          </cell>
          <cell r="U433">
            <v>159723</v>
          </cell>
          <cell r="V433">
            <v>2374</v>
          </cell>
        </row>
        <row r="434">
          <cell r="E434">
            <v>36000</v>
          </cell>
          <cell r="F434" t="str">
            <v>Sewer Fees &amp; Utility Costs</v>
          </cell>
          <cell r="G434">
            <v>50010386</v>
          </cell>
          <cell r="H434">
            <v>50015275</v>
          </cell>
          <cell r="I434" t="str">
            <v>CLERK IV</v>
          </cell>
          <cell r="J434">
            <v>10</v>
          </cell>
          <cell r="K434" t="str">
            <v>GR-019</v>
          </cell>
          <cell r="L434">
            <v>5</v>
          </cell>
          <cell r="M434">
            <v>6422</v>
          </cell>
          <cell r="N434" t="str">
            <v>RAHIMAN</v>
          </cell>
          <cell r="O434" t="str">
            <v>JOANNE</v>
          </cell>
          <cell r="Q434">
            <v>35</v>
          </cell>
          <cell r="R434">
            <v>1</v>
          </cell>
          <cell r="S434">
            <v>1747.19</v>
          </cell>
          <cell r="T434">
            <v>45583</v>
          </cell>
          <cell r="U434">
            <v>44469</v>
          </cell>
          <cell r="V434">
            <v>1114</v>
          </cell>
          <cell r="X434" t="str">
            <v>Was reported under cost centre 34002 in 2004.  Now under 36000</v>
          </cell>
        </row>
        <row r="435">
          <cell r="E435" t="str">
            <v>36000 Total</v>
          </cell>
          <cell r="F435" t="str">
            <v>Sewer Fees &amp; Utility Costs</v>
          </cell>
          <cell r="R435">
            <v>1</v>
          </cell>
          <cell r="S435">
            <v>1747.19</v>
          </cell>
          <cell r="T435">
            <v>45583</v>
          </cell>
          <cell r="U435">
            <v>44469</v>
          </cell>
          <cell r="V435">
            <v>1114</v>
          </cell>
        </row>
        <row r="436">
          <cell r="R436">
            <v>57</v>
          </cell>
          <cell r="S436">
            <v>95630.031538461524</v>
          </cell>
          <cell r="T436">
            <v>2493637</v>
          </cell>
          <cell r="U436">
            <v>2406017.65</v>
          </cell>
          <cell r="V436">
            <v>87619.349999999991</v>
          </cell>
        </row>
        <row r="437">
          <cell r="E437">
            <v>12020</v>
          </cell>
          <cell r="F437" t="str">
            <v>Corporate Budgets</v>
          </cell>
          <cell r="G437">
            <v>50000410</v>
          </cell>
          <cell r="H437">
            <v>50001608</v>
          </cell>
          <cell r="I437" t="str">
            <v>BUDGET ANALYST I</v>
          </cell>
          <cell r="J437">
            <v>10</v>
          </cell>
          <cell r="K437" t="str">
            <v>GR-025</v>
          </cell>
          <cell r="L437">
            <v>3</v>
          </cell>
          <cell r="M437">
            <v>14636</v>
          </cell>
          <cell r="N437" t="str">
            <v>STEPHENSON</v>
          </cell>
          <cell r="O437" t="str">
            <v>ROBERT</v>
          </cell>
          <cell r="Q437">
            <v>35</v>
          </cell>
          <cell r="R437">
            <v>1</v>
          </cell>
          <cell r="S437">
            <v>2148.9699999999998</v>
          </cell>
          <cell r="T437">
            <v>56065</v>
          </cell>
          <cell r="U437">
            <v>52449</v>
          </cell>
          <cell r="V437">
            <v>3616</v>
          </cell>
        </row>
        <row r="438">
          <cell r="E438">
            <v>12020</v>
          </cell>
          <cell r="F438" t="str">
            <v>Corporate Budgets</v>
          </cell>
          <cell r="G438">
            <v>50031808</v>
          </cell>
          <cell r="H438">
            <v>50004180</v>
          </cell>
          <cell r="I438" t="str">
            <v>DIRECTOR OF BUDGET SERVICES</v>
          </cell>
          <cell r="J438">
            <v>10</v>
          </cell>
          <cell r="K438" t="str">
            <v>BND-012</v>
          </cell>
          <cell r="L438">
            <v>5</v>
          </cell>
          <cell r="M438">
            <v>10782</v>
          </cell>
          <cell r="N438" t="str">
            <v>KLEIN</v>
          </cell>
          <cell r="O438" t="str">
            <v>ANNETTE</v>
          </cell>
          <cell r="Q438">
            <v>35</v>
          </cell>
          <cell r="R438">
            <v>1</v>
          </cell>
          <cell r="S438">
            <v>3835.25</v>
          </cell>
          <cell r="T438">
            <v>100059</v>
          </cell>
          <cell r="U438">
            <v>97492</v>
          </cell>
          <cell r="V438">
            <v>2567</v>
          </cell>
        </row>
        <row r="439">
          <cell r="E439">
            <v>12020</v>
          </cell>
          <cell r="F439" t="str">
            <v>Corporate Budgets</v>
          </cell>
          <cell r="G439">
            <v>50000410</v>
          </cell>
          <cell r="H439">
            <v>50005858</v>
          </cell>
          <cell r="I439" t="str">
            <v>BUDGET ANALYST II</v>
          </cell>
          <cell r="J439">
            <v>10</v>
          </cell>
          <cell r="K439" t="str">
            <v>GR-028</v>
          </cell>
          <cell r="L439">
            <v>1</v>
          </cell>
          <cell r="M439">
            <v>13777</v>
          </cell>
          <cell r="N439" t="str">
            <v>RUDOLPH</v>
          </cell>
          <cell r="O439" t="str">
            <v>DWAYNE</v>
          </cell>
          <cell r="Q439">
            <v>35</v>
          </cell>
          <cell r="R439">
            <v>1</v>
          </cell>
          <cell r="S439">
            <v>2279.36</v>
          </cell>
          <cell r="T439">
            <v>59467</v>
          </cell>
          <cell r="U439">
            <v>59409</v>
          </cell>
          <cell r="V439">
            <v>58</v>
          </cell>
        </row>
        <row r="440">
          <cell r="E440">
            <v>12020</v>
          </cell>
          <cell r="F440" t="str">
            <v>Corporate Budgets</v>
          </cell>
          <cell r="G440">
            <v>50000410</v>
          </cell>
          <cell r="H440">
            <v>50005859</v>
          </cell>
          <cell r="I440" t="str">
            <v>BUDGET ANALYST II</v>
          </cell>
          <cell r="J440">
            <v>10</v>
          </cell>
          <cell r="K440" t="str">
            <v>GR-028</v>
          </cell>
          <cell r="L440">
            <v>4</v>
          </cell>
          <cell r="M440">
            <v>7678</v>
          </cell>
          <cell r="N440" t="str">
            <v>CHAN</v>
          </cell>
          <cell r="O440" t="str">
            <v>DOMINICA</v>
          </cell>
          <cell r="Q440">
            <v>35</v>
          </cell>
          <cell r="R440">
            <v>1</v>
          </cell>
          <cell r="S440">
            <v>2513.48</v>
          </cell>
          <cell r="T440">
            <v>65575</v>
          </cell>
          <cell r="U440">
            <v>61136</v>
          </cell>
          <cell r="V440">
            <v>4439</v>
          </cell>
        </row>
        <row r="441">
          <cell r="E441">
            <v>12020</v>
          </cell>
          <cell r="F441" t="str">
            <v>Corporate Budgets</v>
          </cell>
          <cell r="G441">
            <v>50000410</v>
          </cell>
          <cell r="H441">
            <v>50005860</v>
          </cell>
          <cell r="I441" t="str">
            <v>BUDGET ANALYST I</v>
          </cell>
          <cell r="J441">
            <v>10</v>
          </cell>
          <cell r="K441" t="str">
            <v>GR-025</v>
          </cell>
          <cell r="L441">
            <v>3</v>
          </cell>
          <cell r="M441">
            <v>15157</v>
          </cell>
          <cell r="N441" t="str">
            <v>GAUTHIER</v>
          </cell>
          <cell r="O441" t="str">
            <v>GENEVIEVE</v>
          </cell>
          <cell r="Q441">
            <v>35</v>
          </cell>
          <cell r="R441">
            <v>1</v>
          </cell>
          <cell r="S441">
            <v>2113.6999999999998</v>
          </cell>
          <cell r="T441">
            <v>55145</v>
          </cell>
          <cell r="U441">
            <v>52451</v>
          </cell>
          <cell r="V441">
            <v>2694</v>
          </cell>
        </row>
        <row r="442">
          <cell r="E442">
            <v>12020</v>
          </cell>
          <cell r="F442" t="str">
            <v>Corporate Budgets</v>
          </cell>
          <cell r="G442">
            <v>50000410</v>
          </cell>
          <cell r="H442">
            <v>50005876</v>
          </cell>
          <cell r="I442" t="str">
            <v>CLERK IV</v>
          </cell>
          <cell r="J442">
            <v>10</v>
          </cell>
          <cell r="K442" t="str">
            <v>GR-019</v>
          </cell>
          <cell r="L442">
            <v>5</v>
          </cell>
          <cell r="M442">
            <v>4404</v>
          </cell>
          <cell r="N442" t="str">
            <v>FIELDING</v>
          </cell>
          <cell r="O442" t="str">
            <v>CHERYL</v>
          </cell>
          <cell r="Q442">
            <v>35</v>
          </cell>
          <cell r="R442">
            <v>1</v>
          </cell>
          <cell r="S442">
            <v>1747.19</v>
          </cell>
          <cell r="T442">
            <v>45583</v>
          </cell>
          <cell r="U442">
            <v>44469</v>
          </cell>
          <cell r="V442">
            <v>1114</v>
          </cell>
        </row>
        <row r="443">
          <cell r="E443">
            <v>12020</v>
          </cell>
          <cell r="F443" t="str">
            <v>Corporate Budgets</v>
          </cell>
          <cell r="G443">
            <v>50000410</v>
          </cell>
          <cell r="H443">
            <v>50007164</v>
          </cell>
          <cell r="I443" t="str">
            <v>MANAGER OF BUDGET SERVICES</v>
          </cell>
          <cell r="J443">
            <v>10</v>
          </cell>
          <cell r="K443" t="str">
            <v>BND-009</v>
          </cell>
          <cell r="L443">
            <v>4</v>
          </cell>
          <cell r="M443">
            <v>15111</v>
          </cell>
          <cell r="N443" t="str">
            <v>WOO</v>
          </cell>
          <cell r="O443" t="str">
            <v>HENRY</v>
          </cell>
          <cell r="Q443">
            <v>35</v>
          </cell>
          <cell r="R443">
            <v>1</v>
          </cell>
          <cell r="S443">
            <v>2984.64</v>
          </cell>
          <cell r="T443">
            <v>77867</v>
          </cell>
          <cell r="U443">
            <v>69695</v>
          </cell>
          <cell r="V443">
            <v>8172</v>
          </cell>
        </row>
        <row r="444">
          <cell r="E444">
            <v>12020</v>
          </cell>
          <cell r="F444" t="str">
            <v>Corporate Budgets</v>
          </cell>
          <cell r="G444">
            <v>50000410</v>
          </cell>
          <cell r="H444">
            <v>50014007</v>
          </cell>
          <cell r="I444" t="str">
            <v>BUDGET ANALYST I</v>
          </cell>
          <cell r="J444">
            <v>10</v>
          </cell>
          <cell r="K444" t="str">
            <v>GR-025</v>
          </cell>
          <cell r="L444">
            <v>2</v>
          </cell>
          <cell r="M444">
            <v>15161</v>
          </cell>
          <cell r="N444" t="str">
            <v>CHO</v>
          </cell>
          <cell r="O444" t="str">
            <v>JENNIFER</v>
          </cell>
          <cell r="Q444">
            <v>35</v>
          </cell>
          <cell r="R444">
            <v>1</v>
          </cell>
          <cell r="S444">
            <v>2026.62</v>
          </cell>
          <cell r="T444">
            <v>52873</v>
          </cell>
          <cell r="U444">
            <v>52451</v>
          </cell>
          <cell r="V444">
            <v>422</v>
          </cell>
        </row>
        <row r="445">
          <cell r="E445" t="str">
            <v>12020 Total</v>
          </cell>
          <cell r="F445" t="str">
            <v>Corporate Budgets</v>
          </cell>
          <cell r="R445">
            <v>8</v>
          </cell>
          <cell r="S445">
            <v>19649.21</v>
          </cell>
          <cell r="T445">
            <v>512634</v>
          </cell>
          <cell r="U445">
            <v>489552</v>
          </cell>
          <cell r="V445">
            <v>23082</v>
          </cell>
        </row>
        <row r="446">
          <cell r="R446">
            <v>8</v>
          </cell>
          <cell r="S446">
            <v>19649.21</v>
          </cell>
          <cell r="T446">
            <v>512634</v>
          </cell>
          <cell r="U446">
            <v>489552</v>
          </cell>
          <cell r="V446">
            <v>23082</v>
          </cell>
        </row>
        <row r="447">
          <cell r="E447">
            <v>12025</v>
          </cell>
          <cell r="F447" t="str">
            <v>Business Support</v>
          </cell>
          <cell r="G447">
            <v>50000203</v>
          </cell>
          <cell r="H447">
            <v>50004185</v>
          </cell>
          <cell r="I447" t="str">
            <v>MANAGER ADMIN. &amp; SPECIAL PROJECTS</v>
          </cell>
          <cell r="J447">
            <v>10</v>
          </cell>
          <cell r="K447" t="str">
            <v>BND-010</v>
          </cell>
          <cell r="L447">
            <v>5</v>
          </cell>
          <cell r="M447">
            <v>3749</v>
          </cell>
          <cell r="N447" t="str">
            <v>WESTMACOTT</v>
          </cell>
          <cell r="O447" t="str">
            <v>ERNIE</v>
          </cell>
          <cell r="Q447">
            <v>35</v>
          </cell>
          <cell r="R447">
            <v>1</v>
          </cell>
          <cell r="S447">
            <v>3289</v>
          </cell>
          <cell r="T447">
            <v>85815</v>
          </cell>
          <cell r="U447">
            <v>83611</v>
          </cell>
          <cell r="V447">
            <v>2204</v>
          </cell>
          <cell r="X447" t="str">
            <v>Manually changed form to move Ernie into position from temp position 50027303</v>
          </cell>
        </row>
        <row r="448">
          <cell r="E448">
            <v>12025</v>
          </cell>
          <cell r="F448" t="str">
            <v>Business Support</v>
          </cell>
          <cell r="G448">
            <v>50000203</v>
          </cell>
          <cell r="H448">
            <v>50005070</v>
          </cell>
          <cell r="I448" t="str">
            <v>SECRETARY/DIRECTOR OF BUSINESS SUPPORT</v>
          </cell>
          <cell r="J448">
            <v>10</v>
          </cell>
          <cell r="K448" t="str">
            <v>BND-003</v>
          </cell>
          <cell r="L448">
            <v>5</v>
          </cell>
          <cell r="M448">
            <v>4423</v>
          </cell>
          <cell r="N448" t="str">
            <v>SIMATOS</v>
          </cell>
          <cell r="O448" t="str">
            <v>CALLIOPE</v>
          </cell>
          <cell r="Q448">
            <v>35</v>
          </cell>
          <cell r="R448">
            <v>1</v>
          </cell>
          <cell r="S448">
            <v>1643.59</v>
          </cell>
          <cell r="T448">
            <v>42880</v>
          </cell>
          <cell r="U448">
            <v>41787</v>
          </cell>
          <cell r="V448">
            <v>1093</v>
          </cell>
        </row>
        <row r="449">
          <cell r="E449">
            <v>12025</v>
          </cell>
          <cell r="F449" t="str">
            <v>Business Support</v>
          </cell>
          <cell r="G449">
            <v>50000203</v>
          </cell>
          <cell r="H449">
            <v>50007129</v>
          </cell>
          <cell r="I449" t="str">
            <v>DIRECTOR BUSINESS SUPPORT SERVICES</v>
          </cell>
          <cell r="J449">
            <v>10</v>
          </cell>
          <cell r="K449" t="str">
            <v>BND-013</v>
          </cell>
          <cell r="L449">
            <v>5</v>
          </cell>
          <cell r="M449">
            <v>10447</v>
          </cell>
          <cell r="N449" t="str">
            <v>FAST</v>
          </cell>
          <cell r="O449" t="str">
            <v>ROGER</v>
          </cell>
          <cell r="Q449">
            <v>35</v>
          </cell>
          <cell r="R449">
            <v>1</v>
          </cell>
          <cell r="X449" t="str">
            <v>Position moved to Business Support - with Roger Fast as the holder of position</v>
          </cell>
        </row>
        <row r="450">
          <cell r="E450">
            <v>12025</v>
          </cell>
          <cell r="F450" t="str">
            <v>Business Support</v>
          </cell>
          <cell r="G450">
            <v>50000203</v>
          </cell>
          <cell r="H450">
            <v>50014388</v>
          </cell>
          <cell r="I450" t="str">
            <v>MANAGER INFORMATION TECHNOLOGY SECURITY</v>
          </cell>
          <cell r="J450">
            <v>10</v>
          </cell>
          <cell r="K450" t="str">
            <v>BND-010</v>
          </cell>
          <cell r="L450">
            <v>4</v>
          </cell>
          <cell r="M450">
            <v>14738</v>
          </cell>
          <cell r="N450" t="str">
            <v>TYSON</v>
          </cell>
          <cell r="O450" t="str">
            <v>DAVE</v>
          </cell>
          <cell r="Q450">
            <v>35</v>
          </cell>
          <cell r="R450">
            <v>1</v>
          </cell>
          <cell r="S450">
            <v>3280.24</v>
          </cell>
          <cell r="T450">
            <v>85579</v>
          </cell>
          <cell r="U450">
            <v>75258</v>
          </cell>
          <cell r="V450">
            <v>10321</v>
          </cell>
        </row>
        <row r="451">
          <cell r="E451" t="str">
            <v>12025 Total</v>
          </cell>
          <cell r="F451" t="str">
            <v>Business Support</v>
          </cell>
          <cell r="R451">
            <v>4</v>
          </cell>
          <cell r="S451">
            <v>8212.83</v>
          </cell>
          <cell r="T451">
            <v>214274</v>
          </cell>
          <cell r="U451">
            <v>200656</v>
          </cell>
          <cell r="V451">
            <v>13618</v>
          </cell>
        </row>
        <row r="452">
          <cell r="E452">
            <v>12028</v>
          </cell>
          <cell r="F452" t="str">
            <v>Business Consulting</v>
          </cell>
          <cell r="G452">
            <v>50011925</v>
          </cell>
          <cell r="H452">
            <v>50007082</v>
          </cell>
          <cell r="I452" t="str">
            <v>BUSINESS CONSULTANT</v>
          </cell>
          <cell r="J452">
            <v>10</v>
          </cell>
          <cell r="K452" t="str">
            <v>BND-009</v>
          </cell>
          <cell r="L452">
            <v>3</v>
          </cell>
          <cell r="M452">
            <v>14449</v>
          </cell>
          <cell r="N452" t="str">
            <v>ELLIOTT</v>
          </cell>
          <cell r="O452" t="str">
            <v>DIANE</v>
          </cell>
          <cell r="Q452">
            <v>35</v>
          </cell>
          <cell r="R452">
            <v>1</v>
          </cell>
          <cell r="S452">
            <v>2741.24</v>
          </cell>
          <cell r="T452">
            <v>71517</v>
          </cell>
          <cell r="U452">
            <v>64923.19</v>
          </cell>
          <cell r="V452">
            <v>6593.81</v>
          </cell>
        </row>
        <row r="453">
          <cell r="E453">
            <v>12028</v>
          </cell>
          <cell r="F453" t="str">
            <v>Business Consulting</v>
          </cell>
          <cell r="G453">
            <v>50011925</v>
          </cell>
          <cell r="H453">
            <v>50007166</v>
          </cell>
          <cell r="I453" t="str">
            <v>BUSINESS CONSULTANT</v>
          </cell>
          <cell r="J453">
            <v>10</v>
          </cell>
          <cell r="K453" t="str">
            <v>BND-009</v>
          </cell>
          <cell r="L453">
            <v>3</v>
          </cell>
          <cell r="M453">
            <v>0</v>
          </cell>
          <cell r="Q453">
            <v>35</v>
          </cell>
          <cell r="R453">
            <v>1</v>
          </cell>
          <cell r="S453">
            <v>2741.24</v>
          </cell>
          <cell r="T453">
            <v>71517</v>
          </cell>
          <cell r="U453">
            <v>69695</v>
          </cell>
          <cell r="V453">
            <v>1822</v>
          </cell>
        </row>
        <row r="454">
          <cell r="E454">
            <v>12028</v>
          </cell>
          <cell r="F454" t="str">
            <v>Business Consulting</v>
          </cell>
          <cell r="G454">
            <v>50011925</v>
          </cell>
          <cell r="H454">
            <v>50007167</v>
          </cell>
          <cell r="I454" t="str">
            <v>BUSINESS CONSULTANT</v>
          </cell>
          <cell r="J454">
            <v>10</v>
          </cell>
          <cell r="K454" t="str">
            <v>BND-009</v>
          </cell>
          <cell r="L454">
            <v>3</v>
          </cell>
          <cell r="M454">
            <v>12418</v>
          </cell>
          <cell r="N454" t="str">
            <v>MATTHEWS</v>
          </cell>
          <cell r="O454" t="str">
            <v>LESLEY</v>
          </cell>
          <cell r="Q454">
            <v>35</v>
          </cell>
          <cell r="R454">
            <v>1</v>
          </cell>
          <cell r="S454">
            <v>2741.24</v>
          </cell>
          <cell r="T454">
            <v>71517</v>
          </cell>
          <cell r="U454">
            <v>76373.77</v>
          </cell>
          <cell r="V454">
            <v>-4856.7700000000004</v>
          </cell>
        </row>
        <row r="455">
          <cell r="E455">
            <v>12028</v>
          </cell>
          <cell r="F455" t="str">
            <v>Business Consulting</v>
          </cell>
          <cell r="G455">
            <v>50011925</v>
          </cell>
          <cell r="H455">
            <v>50029450</v>
          </cell>
          <cell r="I455" t="str">
            <v>BUSINESS CONSULTANT</v>
          </cell>
          <cell r="J455">
            <v>10</v>
          </cell>
          <cell r="K455" t="str">
            <v>BND-009</v>
          </cell>
          <cell r="L455">
            <v>5</v>
          </cell>
          <cell r="M455">
            <v>6113</v>
          </cell>
          <cell r="N455" t="str">
            <v>LINTUNEN</v>
          </cell>
          <cell r="O455" t="str">
            <v>LAURA</v>
          </cell>
          <cell r="Q455">
            <v>35</v>
          </cell>
          <cell r="R455">
            <v>1</v>
          </cell>
          <cell r="S455">
            <v>3045.66</v>
          </cell>
          <cell r="T455">
            <v>79459</v>
          </cell>
          <cell r="U455">
            <v>52337</v>
          </cell>
          <cell r="V455">
            <v>27122</v>
          </cell>
          <cell r="X455" t="str">
            <v>Position created by RTS 3616 (2004 Operating Budget - Interim Estimates)</v>
          </cell>
        </row>
        <row r="456">
          <cell r="E456" t="str">
            <v>12028 Total</v>
          </cell>
          <cell r="F456" t="str">
            <v>Business Consulting</v>
          </cell>
          <cell r="R456">
            <v>4</v>
          </cell>
          <cell r="S456">
            <v>11269.38</v>
          </cell>
          <cell r="T456">
            <v>294010</v>
          </cell>
          <cell r="U456">
            <v>263328.96000000002</v>
          </cell>
          <cell r="V456">
            <v>30681.040000000001</v>
          </cell>
        </row>
        <row r="457">
          <cell r="E457">
            <v>12040</v>
          </cell>
          <cell r="F457" t="str">
            <v>Internal Audit</v>
          </cell>
          <cell r="G457">
            <v>50008726</v>
          </cell>
          <cell r="H457">
            <v>50005026</v>
          </cell>
          <cell r="I457" t="str">
            <v>SENIOR AUDITOR</v>
          </cell>
          <cell r="J457">
            <v>10</v>
          </cell>
          <cell r="K457" t="str">
            <v>BND-008</v>
          </cell>
          <cell r="L457">
            <v>3</v>
          </cell>
          <cell r="M457">
            <v>12787</v>
          </cell>
          <cell r="N457" t="str">
            <v>Cheng</v>
          </cell>
          <cell r="O457" t="str">
            <v>Grace</v>
          </cell>
          <cell r="Q457">
            <v>35</v>
          </cell>
          <cell r="R457">
            <v>1</v>
          </cell>
          <cell r="S457">
            <v>2741.24</v>
          </cell>
          <cell r="T457">
            <v>69752</v>
          </cell>
          <cell r="U457">
            <v>69695</v>
          </cell>
          <cell r="V457">
            <v>1822</v>
          </cell>
        </row>
        <row r="458">
          <cell r="E458">
            <v>12040</v>
          </cell>
          <cell r="F458" t="str">
            <v>Internal Audit</v>
          </cell>
          <cell r="G458">
            <v>50008726</v>
          </cell>
          <cell r="H458">
            <v>50007151</v>
          </cell>
          <cell r="I458" t="str">
            <v>SENIOR AUDITOR</v>
          </cell>
          <cell r="J458">
            <v>10</v>
          </cell>
          <cell r="K458" t="str">
            <v>BND-008</v>
          </cell>
          <cell r="L458">
            <v>4</v>
          </cell>
          <cell r="M458">
            <v>13622</v>
          </cell>
          <cell r="N458" t="str">
            <v>WAN</v>
          </cell>
          <cell r="O458" t="str">
            <v>KING</v>
          </cell>
          <cell r="Q458">
            <v>35</v>
          </cell>
          <cell r="R458">
            <v>1</v>
          </cell>
          <cell r="S458">
            <v>2767.76</v>
          </cell>
          <cell r="T458">
            <v>72209</v>
          </cell>
          <cell r="U458">
            <v>66849</v>
          </cell>
          <cell r="V458">
            <v>5360</v>
          </cell>
        </row>
        <row r="459">
          <cell r="E459">
            <v>12040</v>
          </cell>
          <cell r="F459" t="str">
            <v>Internal Audit</v>
          </cell>
          <cell r="G459">
            <v>50008726</v>
          </cell>
          <cell r="H459">
            <v>50010625</v>
          </cell>
          <cell r="I459" t="str">
            <v>MANAGER INTERNAL AUDIT</v>
          </cell>
          <cell r="J459">
            <v>10</v>
          </cell>
          <cell r="K459" t="str">
            <v>BND-011</v>
          </cell>
          <cell r="L459">
            <v>5</v>
          </cell>
          <cell r="M459">
            <v>56</v>
          </cell>
          <cell r="N459" t="str">
            <v>HUI</v>
          </cell>
          <cell r="O459" t="str">
            <v>TONY</v>
          </cell>
          <cell r="Q459">
            <v>35</v>
          </cell>
          <cell r="R459">
            <v>1</v>
          </cell>
          <cell r="S459">
            <v>3551.76</v>
          </cell>
          <cell r="T459">
            <v>92663</v>
          </cell>
          <cell r="U459">
            <v>90287</v>
          </cell>
          <cell r="V459">
            <v>2376</v>
          </cell>
        </row>
        <row r="460">
          <cell r="E460">
            <v>12040</v>
          </cell>
          <cell r="F460" t="str">
            <v>Internal Audit</v>
          </cell>
          <cell r="G460">
            <v>50008726</v>
          </cell>
          <cell r="H460">
            <v>50014006</v>
          </cell>
          <cell r="I460" t="str">
            <v>SENIOR AUDITOR</v>
          </cell>
          <cell r="J460">
            <v>10</v>
          </cell>
          <cell r="K460" t="str">
            <v>BND-008</v>
          </cell>
          <cell r="L460">
            <v>4</v>
          </cell>
          <cell r="M460">
            <v>14591</v>
          </cell>
          <cell r="N460" t="str">
            <v>Chan</v>
          </cell>
          <cell r="O460" t="str">
            <v>Gary</v>
          </cell>
          <cell r="Q460">
            <v>35</v>
          </cell>
          <cell r="R460">
            <v>1</v>
          </cell>
          <cell r="S460">
            <v>2767.76</v>
          </cell>
          <cell r="T460">
            <v>72209</v>
          </cell>
          <cell r="U460">
            <v>62476.01</v>
          </cell>
          <cell r="V460">
            <v>2520.9899999999998</v>
          </cell>
          <cell r="X460" t="str">
            <v xml:space="preserve">2004; G Chan is on Temp 1 ye term.  2005: Will make G. Chan Perm if meet expectation at PB8/5 </v>
          </cell>
        </row>
        <row r="461">
          <cell r="E461" t="str">
            <v>12040 Total</v>
          </cell>
          <cell r="F461" t="str">
            <v>Internal Audit</v>
          </cell>
          <cell r="R461">
            <v>4</v>
          </cell>
          <cell r="S461">
            <v>11828.52</v>
          </cell>
          <cell r="T461">
            <v>306833</v>
          </cell>
          <cell r="U461">
            <v>289307.01</v>
          </cell>
          <cell r="V461">
            <v>12078.99</v>
          </cell>
        </row>
        <row r="462">
          <cell r="E462">
            <v>12051</v>
          </cell>
          <cell r="F462" t="str">
            <v>SAP Business Support</v>
          </cell>
          <cell r="G462">
            <v>50000199</v>
          </cell>
          <cell r="H462">
            <v>50004415</v>
          </cell>
          <cell r="I462" t="str">
            <v>SECURITY ANALYST</v>
          </cell>
          <cell r="J462">
            <v>10</v>
          </cell>
          <cell r="K462" t="str">
            <v>BND-008</v>
          </cell>
          <cell r="L462">
            <v>5</v>
          </cell>
          <cell r="M462">
            <v>1544</v>
          </cell>
          <cell r="N462" t="str">
            <v>TAM</v>
          </cell>
          <cell r="O462" t="str">
            <v>WINNIE</v>
          </cell>
          <cell r="Q462">
            <v>35</v>
          </cell>
          <cell r="R462">
            <v>1</v>
          </cell>
          <cell r="S462">
            <v>2767.76</v>
          </cell>
          <cell r="T462">
            <v>72209</v>
          </cell>
          <cell r="U462">
            <v>70369</v>
          </cell>
          <cell r="V462">
            <v>1840</v>
          </cell>
        </row>
        <row r="463">
          <cell r="E463">
            <v>12051</v>
          </cell>
          <cell r="F463" t="str">
            <v>SAP Business Support</v>
          </cell>
          <cell r="G463">
            <v>50010775</v>
          </cell>
          <cell r="H463">
            <v>50004939</v>
          </cell>
          <cell r="I463" t="str">
            <v>USER SUPPORT TECHNICIAN II</v>
          </cell>
          <cell r="J463">
            <v>10</v>
          </cell>
          <cell r="K463" t="str">
            <v>GR-019</v>
          </cell>
          <cell r="L463">
            <v>4</v>
          </cell>
          <cell r="M463">
            <v>5929</v>
          </cell>
          <cell r="N463" t="str">
            <v>FUNG</v>
          </cell>
          <cell r="O463" t="str">
            <v>MARIE</v>
          </cell>
          <cell r="Q463">
            <v>35</v>
          </cell>
          <cell r="R463">
            <v>1</v>
          </cell>
          <cell r="S463">
            <v>1727.22</v>
          </cell>
          <cell r="T463">
            <v>45062</v>
          </cell>
          <cell r="U463">
            <v>42131</v>
          </cell>
          <cell r="V463">
            <v>2931</v>
          </cell>
        </row>
        <row r="464">
          <cell r="E464">
            <v>12051</v>
          </cell>
          <cell r="F464" t="str">
            <v>SAP Business Support</v>
          </cell>
          <cell r="G464">
            <v>50032018</v>
          </cell>
          <cell r="H464">
            <v>50004940</v>
          </cell>
          <cell r="I464" t="str">
            <v>SAP BUSINESS ANALYST</v>
          </cell>
          <cell r="J464">
            <v>10</v>
          </cell>
          <cell r="K464" t="str">
            <v>BND-007</v>
          </cell>
          <cell r="L464">
            <v>5</v>
          </cell>
          <cell r="M464">
            <v>9046</v>
          </cell>
          <cell r="N464" t="str">
            <v>FORSS</v>
          </cell>
          <cell r="O464" t="str">
            <v>WENDY</v>
          </cell>
          <cell r="Q464">
            <v>35</v>
          </cell>
          <cell r="R464">
            <v>1</v>
          </cell>
          <cell r="S464">
            <v>2471.67</v>
          </cell>
          <cell r="T464">
            <v>64484</v>
          </cell>
          <cell r="U464">
            <v>62836</v>
          </cell>
          <cell r="V464">
            <v>1648</v>
          </cell>
        </row>
        <row r="465">
          <cell r="E465">
            <v>12051</v>
          </cell>
          <cell r="F465" t="str">
            <v>SAP Business Support</v>
          </cell>
          <cell r="G465">
            <v>50032020</v>
          </cell>
          <cell r="H465">
            <v>50004941</v>
          </cell>
          <cell r="I465" t="str">
            <v>LEARNING SUPPORT SPECIALIST</v>
          </cell>
          <cell r="J465">
            <v>10</v>
          </cell>
          <cell r="K465" t="str">
            <v>GR-024</v>
          </cell>
          <cell r="L465">
            <v>5</v>
          </cell>
          <cell r="M465">
            <v>6242</v>
          </cell>
          <cell r="N465" t="str">
            <v>IRVINE</v>
          </cell>
          <cell r="O465" t="str">
            <v>JENNIFER</v>
          </cell>
          <cell r="Q465">
            <v>35</v>
          </cell>
          <cell r="R465">
            <v>1</v>
          </cell>
          <cell r="S465">
            <v>2148.9699999999998</v>
          </cell>
          <cell r="T465">
            <v>56065</v>
          </cell>
          <cell r="U465">
            <v>54696</v>
          </cell>
          <cell r="V465">
            <v>1369</v>
          </cell>
        </row>
        <row r="466">
          <cell r="E466">
            <v>12051</v>
          </cell>
          <cell r="F466" t="str">
            <v>SAP Business Support</v>
          </cell>
          <cell r="G466">
            <v>50032020</v>
          </cell>
          <cell r="H466">
            <v>50004947</v>
          </cell>
          <cell r="I466" t="str">
            <v>LEARNING SUPPORT SPECIALIST</v>
          </cell>
          <cell r="J466">
            <v>10</v>
          </cell>
          <cell r="K466" t="str">
            <v>GR-024</v>
          </cell>
          <cell r="L466">
            <v>5</v>
          </cell>
          <cell r="M466">
            <v>9085</v>
          </cell>
          <cell r="N466" t="str">
            <v>LAVOIE</v>
          </cell>
          <cell r="O466" t="str">
            <v>HASINA</v>
          </cell>
          <cell r="Q466">
            <v>35</v>
          </cell>
          <cell r="R466">
            <v>1</v>
          </cell>
          <cell r="S466">
            <v>2148.9699999999998</v>
          </cell>
          <cell r="T466">
            <v>56065</v>
          </cell>
          <cell r="U466">
            <v>54696</v>
          </cell>
          <cell r="V466">
            <v>1369</v>
          </cell>
        </row>
        <row r="467">
          <cell r="E467">
            <v>12051</v>
          </cell>
          <cell r="F467" t="str">
            <v>SAP Business Support</v>
          </cell>
          <cell r="G467">
            <v>50032018</v>
          </cell>
          <cell r="H467">
            <v>50010928</v>
          </cell>
          <cell r="I467" t="str">
            <v>SAP TEAM LEAD</v>
          </cell>
          <cell r="J467">
            <v>10</v>
          </cell>
          <cell r="K467" t="str">
            <v>BND-010</v>
          </cell>
          <cell r="L467">
            <v>5</v>
          </cell>
          <cell r="M467">
            <v>5431</v>
          </cell>
          <cell r="N467" t="str">
            <v>NGUYEN</v>
          </cell>
          <cell r="O467" t="str">
            <v>VALENCIA</v>
          </cell>
          <cell r="Q467">
            <v>35</v>
          </cell>
          <cell r="R467">
            <v>1</v>
          </cell>
          <cell r="S467">
            <v>3289.28</v>
          </cell>
          <cell r="T467">
            <v>85815</v>
          </cell>
          <cell r="U467">
            <v>83611</v>
          </cell>
          <cell r="V467">
            <v>2204</v>
          </cell>
        </row>
        <row r="468">
          <cell r="E468">
            <v>12051</v>
          </cell>
          <cell r="F468" t="str">
            <v>SAP Business Support</v>
          </cell>
          <cell r="G468">
            <v>50032020</v>
          </cell>
          <cell r="H468">
            <v>50010929</v>
          </cell>
          <cell r="I468" t="str">
            <v>SAP TEAM LEAD</v>
          </cell>
          <cell r="J468">
            <v>10</v>
          </cell>
          <cell r="K468" t="str">
            <v>BND-010</v>
          </cell>
          <cell r="L468">
            <v>5</v>
          </cell>
          <cell r="M468">
            <v>9068</v>
          </cell>
          <cell r="N468" t="str">
            <v>JACKSON</v>
          </cell>
          <cell r="O468" t="str">
            <v>JEFFREY</v>
          </cell>
          <cell r="Q468">
            <v>35</v>
          </cell>
          <cell r="R468">
            <v>1</v>
          </cell>
          <cell r="S468">
            <v>3289.28</v>
          </cell>
          <cell r="T468">
            <v>85815</v>
          </cell>
          <cell r="U468">
            <v>83611</v>
          </cell>
          <cell r="V468">
            <v>2204</v>
          </cell>
        </row>
        <row r="469">
          <cell r="E469">
            <v>12051</v>
          </cell>
          <cell r="F469" t="str">
            <v>SAP Business Support</v>
          </cell>
          <cell r="G469">
            <v>50032019</v>
          </cell>
          <cell r="H469">
            <v>50010930</v>
          </cell>
          <cell r="I469" t="str">
            <v>SAP TEAM LEAD</v>
          </cell>
          <cell r="J469">
            <v>10</v>
          </cell>
          <cell r="K469" t="str">
            <v>BND-010</v>
          </cell>
          <cell r="L469">
            <v>5</v>
          </cell>
          <cell r="M469">
            <v>10887</v>
          </cell>
          <cell r="N469" t="str">
            <v>KHADRA</v>
          </cell>
          <cell r="O469" t="str">
            <v>EYAD</v>
          </cell>
          <cell r="Q469">
            <v>35</v>
          </cell>
          <cell r="R469">
            <v>1</v>
          </cell>
          <cell r="S469">
            <v>3289.28</v>
          </cell>
          <cell r="T469">
            <v>85815</v>
          </cell>
          <cell r="U469">
            <v>83611</v>
          </cell>
          <cell r="V469">
            <v>2204</v>
          </cell>
        </row>
        <row r="470">
          <cell r="E470">
            <v>12051</v>
          </cell>
          <cell r="F470" t="str">
            <v>SAP Business Support</v>
          </cell>
          <cell r="G470">
            <v>50032019</v>
          </cell>
          <cell r="H470">
            <v>50010932</v>
          </cell>
          <cell r="I470" t="str">
            <v>SAP BUSINESS ANALYST</v>
          </cell>
          <cell r="J470">
            <v>10</v>
          </cell>
          <cell r="K470" t="str">
            <v>BND-008</v>
          </cell>
          <cell r="L470">
            <v>5</v>
          </cell>
          <cell r="M470">
            <v>13576</v>
          </cell>
          <cell r="N470" t="str">
            <v>VAN BERGEN</v>
          </cell>
          <cell r="O470" t="str">
            <v>DUBRAVKA</v>
          </cell>
          <cell r="Q470">
            <v>35</v>
          </cell>
          <cell r="R470">
            <v>1</v>
          </cell>
          <cell r="S470">
            <v>2767.76</v>
          </cell>
          <cell r="T470">
            <v>72209</v>
          </cell>
          <cell r="U470">
            <v>70369</v>
          </cell>
          <cell r="V470">
            <v>1840</v>
          </cell>
        </row>
        <row r="471">
          <cell r="E471">
            <v>12051</v>
          </cell>
          <cell r="F471" t="str">
            <v>SAP Business Support</v>
          </cell>
          <cell r="G471">
            <v>50032019</v>
          </cell>
          <cell r="H471">
            <v>50010933</v>
          </cell>
          <cell r="I471" t="str">
            <v>SAP BUSINESS ANALYST</v>
          </cell>
          <cell r="J471">
            <v>10</v>
          </cell>
          <cell r="K471" t="str">
            <v>BND-008</v>
          </cell>
          <cell r="L471">
            <v>5</v>
          </cell>
          <cell r="M471">
            <v>4780</v>
          </cell>
          <cell r="N471" t="str">
            <v>LOWE</v>
          </cell>
          <cell r="O471" t="str">
            <v>LIVIA</v>
          </cell>
          <cell r="Q471">
            <v>35</v>
          </cell>
          <cell r="R471">
            <v>1</v>
          </cell>
          <cell r="S471">
            <v>2767.76</v>
          </cell>
          <cell r="T471">
            <v>72209</v>
          </cell>
          <cell r="U471">
            <v>70369</v>
          </cell>
          <cell r="V471">
            <v>1840</v>
          </cell>
        </row>
        <row r="472">
          <cell r="E472">
            <v>12051</v>
          </cell>
          <cell r="F472" t="str">
            <v>SAP Business Support</v>
          </cell>
          <cell r="G472">
            <v>50032019</v>
          </cell>
          <cell r="H472">
            <v>50010934</v>
          </cell>
          <cell r="I472" t="str">
            <v>SAP BUSINESS ANALYST</v>
          </cell>
          <cell r="J472">
            <v>10</v>
          </cell>
          <cell r="K472" t="str">
            <v>BND-008</v>
          </cell>
          <cell r="L472">
            <v>5</v>
          </cell>
          <cell r="M472">
            <v>6263</v>
          </cell>
          <cell r="N472" t="str">
            <v>WILLIAMSON</v>
          </cell>
          <cell r="O472" t="str">
            <v>DULCIE</v>
          </cell>
          <cell r="Q472">
            <v>35</v>
          </cell>
          <cell r="R472">
            <v>1</v>
          </cell>
          <cell r="S472">
            <v>2767.76</v>
          </cell>
          <cell r="T472">
            <v>72209</v>
          </cell>
          <cell r="U472">
            <v>70369</v>
          </cell>
          <cell r="V472">
            <v>1840</v>
          </cell>
        </row>
        <row r="473">
          <cell r="E473">
            <v>12051</v>
          </cell>
          <cell r="F473" t="str">
            <v>SAP Business Support</v>
          </cell>
          <cell r="G473">
            <v>50032020</v>
          </cell>
          <cell r="H473">
            <v>50010935</v>
          </cell>
          <cell r="I473" t="str">
            <v>SAP BUSINESS ANALYST</v>
          </cell>
          <cell r="J473">
            <v>10</v>
          </cell>
          <cell r="K473" t="str">
            <v>BND-008</v>
          </cell>
          <cell r="L473">
            <v>5</v>
          </cell>
          <cell r="M473">
            <v>3037</v>
          </cell>
          <cell r="N473" t="str">
            <v>WHITEHEAD</v>
          </cell>
          <cell r="O473" t="str">
            <v>ALVIN</v>
          </cell>
          <cell r="Q473">
            <v>35</v>
          </cell>
          <cell r="R473">
            <v>1</v>
          </cell>
          <cell r="S473">
            <v>2767.76</v>
          </cell>
          <cell r="T473">
            <v>72209</v>
          </cell>
          <cell r="U473">
            <v>70369</v>
          </cell>
          <cell r="V473">
            <v>1840</v>
          </cell>
        </row>
        <row r="474">
          <cell r="E474">
            <v>12051</v>
          </cell>
          <cell r="F474" t="str">
            <v>SAP Business Support</v>
          </cell>
          <cell r="G474">
            <v>50032018</v>
          </cell>
          <cell r="H474">
            <v>50010936</v>
          </cell>
          <cell r="I474" t="str">
            <v>SAP BUSINESS ANALYST</v>
          </cell>
          <cell r="J474">
            <v>10</v>
          </cell>
          <cell r="K474" t="str">
            <v>BND-007</v>
          </cell>
          <cell r="L474">
            <v>5</v>
          </cell>
          <cell r="M474">
            <v>5552</v>
          </cell>
          <cell r="N474" t="str">
            <v>ROCKEY</v>
          </cell>
          <cell r="O474" t="str">
            <v>MICHAEL</v>
          </cell>
          <cell r="Q474">
            <v>35</v>
          </cell>
          <cell r="R474">
            <v>1</v>
          </cell>
          <cell r="S474">
            <v>2471.67</v>
          </cell>
          <cell r="T474">
            <v>64484</v>
          </cell>
          <cell r="U474">
            <v>62836</v>
          </cell>
          <cell r="V474">
            <v>1648</v>
          </cell>
        </row>
        <row r="475">
          <cell r="E475">
            <v>12051</v>
          </cell>
          <cell r="F475" t="str">
            <v>SAP Business Support</v>
          </cell>
          <cell r="G475">
            <v>50032019</v>
          </cell>
          <cell r="H475">
            <v>50010937</v>
          </cell>
          <cell r="I475" t="str">
            <v>SAP BUSINESS ANALYST</v>
          </cell>
          <cell r="J475">
            <v>10</v>
          </cell>
          <cell r="K475" t="str">
            <v>BND-790</v>
          </cell>
          <cell r="L475">
            <v>1</v>
          </cell>
          <cell r="M475">
            <v>2184</v>
          </cell>
          <cell r="N475" t="str">
            <v>GEBBIE</v>
          </cell>
          <cell r="O475" t="str">
            <v>NICK</v>
          </cell>
          <cell r="Q475">
            <v>35</v>
          </cell>
          <cell r="R475">
            <v>1</v>
          </cell>
          <cell r="S475">
            <v>2827.98</v>
          </cell>
          <cell r="T475">
            <v>73780</v>
          </cell>
          <cell r="U475">
            <v>73688</v>
          </cell>
          <cell r="V475">
            <v>92</v>
          </cell>
        </row>
        <row r="476">
          <cell r="E476">
            <v>12051</v>
          </cell>
          <cell r="F476" t="str">
            <v>SAP Business Support</v>
          </cell>
          <cell r="G476">
            <v>50010775</v>
          </cell>
          <cell r="H476">
            <v>50010938</v>
          </cell>
          <cell r="I476" t="str">
            <v>MANAGER SAP BUSINESS SUPPORT</v>
          </cell>
          <cell r="J476">
            <v>10</v>
          </cell>
          <cell r="K476" t="str">
            <v>BND-012</v>
          </cell>
          <cell r="L476">
            <v>5</v>
          </cell>
          <cell r="M476">
            <v>11185</v>
          </cell>
          <cell r="N476" t="str">
            <v>WALLACE</v>
          </cell>
          <cell r="O476" t="str">
            <v>SHARI</v>
          </cell>
          <cell r="Q476">
            <v>35</v>
          </cell>
          <cell r="R476">
            <v>1</v>
          </cell>
          <cell r="S476">
            <v>3835.25</v>
          </cell>
          <cell r="T476">
            <v>100059</v>
          </cell>
          <cell r="U476">
            <v>97492</v>
          </cell>
          <cell r="V476">
            <v>2567</v>
          </cell>
        </row>
        <row r="477">
          <cell r="E477">
            <v>12051</v>
          </cell>
          <cell r="F477" t="str">
            <v>SAP Business Support</v>
          </cell>
          <cell r="G477">
            <v>50032018</v>
          </cell>
          <cell r="H477">
            <v>50010939</v>
          </cell>
          <cell r="I477" t="str">
            <v>SAP BUSINESS ANALYST</v>
          </cell>
          <cell r="J477">
            <v>10</v>
          </cell>
          <cell r="K477" t="str">
            <v>BND-007</v>
          </cell>
          <cell r="L477">
            <v>5</v>
          </cell>
          <cell r="M477">
            <v>4792</v>
          </cell>
          <cell r="N477" t="str">
            <v>BODNAR</v>
          </cell>
          <cell r="O477" t="str">
            <v>DILYS</v>
          </cell>
          <cell r="Q477">
            <v>35</v>
          </cell>
          <cell r="R477">
            <v>1</v>
          </cell>
          <cell r="S477">
            <v>2471.67</v>
          </cell>
          <cell r="T477">
            <v>64484</v>
          </cell>
          <cell r="U477">
            <v>62836</v>
          </cell>
          <cell r="V477">
            <v>1648</v>
          </cell>
        </row>
        <row r="478">
          <cell r="E478">
            <v>12051</v>
          </cell>
          <cell r="F478" t="str">
            <v>SAP Business Support</v>
          </cell>
          <cell r="G478">
            <v>50000200</v>
          </cell>
          <cell r="H478">
            <v>50012806</v>
          </cell>
          <cell r="I478" t="str">
            <v>COMPUTER PROGRAMMER/ANALYST</v>
          </cell>
          <cell r="J478">
            <v>10</v>
          </cell>
          <cell r="K478" t="str">
            <v>GR-026</v>
          </cell>
          <cell r="L478">
            <v>5</v>
          </cell>
          <cell r="M478">
            <v>7065</v>
          </cell>
          <cell r="N478" t="str">
            <v>LIGOCKI</v>
          </cell>
          <cell r="O478" t="str">
            <v>JAN</v>
          </cell>
          <cell r="Q478">
            <v>35</v>
          </cell>
          <cell r="R478">
            <v>1</v>
          </cell>
          <cell r="S478">
            <v>2333.75</v>
          </cell>
          <cell r="T478">
            <v>60886</v>
          </cell>
          <cell r="U478">
            <v>59407</v>
          </cell>
          <cell r="V478">
            <v>1479</v>
          </cell>
        </row>
        <row r="479">
          <cell r="E479">
            <v>12051</v>
          </cell>
          <cell r="F479" t="str">
            <v>SAP Business Support</v>
          </cell>
          <cell r="G479">
            <v>50000200</v>
          </cell>
          <cell r="H479">
            <v>50012807</v>
          </cell>
          <cell r="I479" t="str">
            <v>COMPUTER PROGRAMMER/ANALYST</v>
          </cell>
          <cell r="J479">
            <v>10</v>
          </cell>
          <cell r="K479" t="str">
            <v>GR-026</v>
          </cell>
          <cell r="L479">
            <v>5</v>
          </cell>
          <cell r="M479">
            <v>6218</v>
          </cell>
          <cell r="N479" t="str">
            <v>MOCHIZUKI</v>
          </cell>
          <cell r="O479" t="str">
            <v>GWEN</v>
          </cell>
          <cell r="Q479">
            <v>35</v>
          </cell>
          <cell r="R479">
            <v>1</v>
          </cell>
          <cell r="S479">
            <v>2333.75</v>
          </cell>
          <cell r="T479">
            <v>60886</v>
          </cell>
          <cell r="U479">
            <v>59407</v>
          </cell>
          <cell r="V479">
            <v>1479</v>
          </cell>
        </row>
        <row r="480">
          <cell r="E480">
            <v>12051</v>
          </cell>
          <cell r="F480" t="str">
            <v>SAP Business Support</v>
          </cell>
          <cell r="G480">
            <v>50000200</v>
          </cell>
          <cell r="H480">
            <v>50012808</v>
          </cell>
          <cell r="I480" t="str">
            <v>COMPUTER PROGRAMMER/ANALYST</v>
          </cell>
          <cell r="J480">
            <v>10</v>
          </cell>
          <cell r="K480" t="str">
            <v>GR-026</v>
          </cell>
          <cell r="L480">
            <v>5</v>
          </cell>
          <cell r="M480">
            <v>4918</v>
          </cell>
          <cell r="N480" t="str">
            <v>WONG</v>
          </cell>
          <cell r="O480" t="str">
            <v>ALEX</v>
          </cell>
          <cell r="Q480">
            <v>35</v>
          </cell>
          <cell r="R480">
            <v>1</v>
          </cell>
          <cell r="S480">
            <v>2333.75</v>
          </cell>
          <cell r="T480">
            <v>60886</v>
          </cell>
          <cell r="U480">
            <v>59407</v>
          </cell>
          <cell r="V480">
            <v>1479</v>
          </cell>
        </row>
        <row r="481">
          <cell r="E481">
            <v>12051</v>
          </cell>
          <cell r="F481" t="str">
            <v>SAP Business Support</v>
          </cell>
          <cell r="G481">
            <v>50000199</v>
          </cell>
          <cell r="H481">
            <v>50012810</v>
          </cell>
          <cell r="I481" t="str">
            <v>TECHNICAL TEAM LEAD</v>
          </cell>
          <cell r="J481">
            <v>10</v>
          </cell>
          <cell r="K481" t="str">
            <v>BND-010</v>
          </cell>
          <cell r="L481">
            <v>5</v>
          </cell>
          <cell r="M481">
            <v>31</v>
          </cell>
          <cell r="N481" t="str">
            <v>HULL</v>
          </cell>
          <cell r="O481" t="str">
            <v>LORNE</v>
          </cell>
          <cell r="Q481">
            <v>35</v>
          </cell>
          <cell r="R481">
            <v>1</v>
          </cell>
          <cell r="S481">
            <v>3289.28</v>
          </cell>
          <cell r="T481">
            <v>85815</v>
          </cell>
          <cell r="U481">
            <v>83611</v>
          </cell>
          <cell r="V481">
            <v>2204</v>
          </cell>
        </row>
        <row r="482">
          <cell r="E482">
            <v>12051</v>
          </cell>
          <cell r="F482" t="str">
            <v>SAP Business Support</v>
          </cell>
          <cell r="G482">
            <v>50032019</v>
          </cell>
          <cell r="H482">
            <v>50020500</v>
          </cell>
          <cell r="I482" t="str">
            <v>SAP BUSINESS ANALYST</v>
          </cell>
          <cell r="J482">
            <v>10</v>
          </cell>
          <cell r="K482" t="str">
            <v>BND-008</v>
          </cell>
          <cell r="L482">
            <v>5</v>
          </cell>
          <cell r="M482">
            <v>13332</v>
          </cell>
          <cell r="N482" t="str">
            <v>TEJANI</v>
          </cell>
          <cell r="O482" t="str">
            <v>NASHIRDIN</v>
          </cell>
          <cell r="Q482">
            <v>35</v>
          </cell>
          <cell r="R482">
            <v>1</v>
          </cell>
          <cell r="S482">
            <v>2767.76</v>
          </cell>
          <cell r="T482">
            <v>72209</v>
          </cell>
          <cell r="U482">
            <v>70369</v>
          </cell>
          <cell r="V482">
            <v>1840</v>
          </cell>
        </row>
        <row r="483">
          <cell r="E483">
            <v>12051</v>
          </cell>
          <cell r="F483" t="str">
            <v>SAP Business Support</v>
          </cell>
          <cell r="G483">
            <v>50032018</v>
          </cell>
          <cell r="H483">
            <v>50020501</v>
          </cell>
          <cell r="I483" t="str">
            <v>SAP BUSINESS ANALYST</v>
          </cell>
          <cell r="J483">
            <v>10</v>
          </cell>
          <cell r="K483" t="str">
            <v>BND-008</v>
          </cell>
          <cell r="L483">
            <v>4</v>
          </cell>
          <cell r="M483">
            <v>13519</v>
          </cell>
          <cell r="N483" t="str">
            <v>SETIAWAN</v>
          </cell>
          <cell r="O483" t="str">
            <v>BENY</v>
          </cell>
          <cell r="Q483">
            <v>35</v>
          </cell>
          <cell r="R483">
            <v>1</v>
          </cell>
          <cell r="S483">
            <v>2767.76</v>
          </cell>
          <cell r="T483">
            <v>72209</v>
          </cell>
          <cell r="U483">
            <v>66849</v>
          </cell>
          <cell r="V483">
            <v>5360</v>
          </cell>
        </row>
        <row r="484">
          <cell r="E484">
            <v>12051</v>
          </cell>
          <cell r="F484" t="str">
            <v>SAP Business Support</v>
          </cell>
          <cell r="G484">
            <v>50000199</v>
          </cell>
          <cell r="H484">
            <v>50020532</v>
          </cell>
          <cell r="I484" t="str">
            <v>SAP BASIS ADMINISTRATOR</v>
          </cell>
          <cell r="J484">
            <v>10</v>
          </cell>
          <cell r="K484" t="str">
            <v>BND-008</v>
          </cell>
          <cell r="L484">
            <v>5</v>
          </cell>
          <cell r="M484">
            <v>4142</v>
          </cell>
          <cell r="N484" t="str">
            <v>LEE</v>
          </cell>
          <cell r="O484" t="str">
            <v>GLEN</v>
          </cell>
          <cell r="Q484">
            <v>35</v>
          </cell>
          <cell r="R484">
            <v>1</v>
          </cell>
          <cell r="S484">
            <v>2767.76</v>
          </cell>
          <cell r="T484">
            <v>72209</v>
          </cell>
          <cell r="U484">
            <v>70369</v>
          </cell>
          <cell r="V484">
            <v>1840</v>
          </cell>
        </row>
        <row r="485">
          <cell r="E485" t="str">
            <v>12051 Total</v>
          </cell>
          <cell r="F485" t="str">
            <v>SAP Business Support</v>
          </cell>
          <cell r="R485">
            <v>23</v>
          </cell>
          <cell r="S485">
            <v>62403.850000000013</v>
          </cell>
          <cell r="T485">
            <v>1628073</v>
          </cell>
          <cell r="U485">
            <v>1583308</v>
          </cell>
          <cell r="V485">
            <v>44765</v>
          </cell>
        </row>
        <row r="486">
          <cell r="E486">
            <v>18600</v>
          </cell>
          <cell r="F486" t="str">
            <v>Security</v>
          </cell>
          <cell r="G486">
            <v>50000195</v>
          </cell>
          <cell r="H486">
            <v>50005153</v>
          </cell>
          <cell r="I486" t="str">
            <v>SECURITY CLERK/PATROL OFFICER</v>
          </cell>
          <cell r="J486">
            <v>10</v>
          </cell>
          <cell r="K486" t="str">
            <v>GR-015</v>
          </cell>
          <cell r="L486">
            <v>5</v>
          </cell>
          <cell r="M486">
            <v>4256</v>
          </cell>
          <cell r="N486" t="str">
            <v>SIMPSON</v>
          </cell>
          <cell r="O486" t="str">
            <v>DONALD</v>
          </cell>
          <cell r="Q486">
            <v>35</v>
          </cell>
          <cell r="R486">
            <v>1</v>
          </cell>
          <cell r="S486">
            <v>1484.67</v>
          </cell>
          <cell r="T486">
            <v>38734</v>
          </cell>
          <cell r="U486">
            <v>37785</v>
          </cell>
          <cell r="V486">
            <v>949</v>
          </cell>
        </row>
        <row r="487">
          <cell r="E487">
            <v>18600</v>
          </cell>
          <cell r="F487" t="str">
            <v>Security</v>
          </cell>
          <cell r="G487">
            <v>50000195</v>
          </cell>
          <cell r="H487">
            <v>50005677</v>
          </cell>
          <cell r="I487" t="str">
            <v>SECURITY OFFICER</v>
          </cell>
          <cell r="J487">
            <v>10</v>
          </cell>
          <cell r="K487" t="str">
            <v>GR-013</v>
          </cell>
          <cell r="L487">
            <v>3</v>
          </cell>
          <cell r="M487">
            <v>14598</v>
          </cell>
          <cell r="N487" t="str">
            <v>SAGERT</v>
          </cell>
          <cell r="O487" t="str">
            <v>CHRIS</v>
          </cell>
          <cell r="Q487">
            <v>17.5</v>
          </cell>
          <cell r="R487">
            <v>0.5</v>
          </cell>
          <cell r="S487">
            <v>633.88461538461536</v>
          </cell>
          <cell r="T487">
            <v>16481</v>
          </cell>
          <cell r="U487">
            <v>21349</v>
          </cell>
          <cell r="V487">
            <v>-4868</v>
          </cell>
          <cell r="X487" t="str">
            <v>Position was moved from Aux Pool and made RPT under RTS#3204</v>
          </cell>
        </row>
        <row r="488">
          <cell r="E488">
            <v>18600</v>
          </cell>
          <cell r="F488" t="str">
            <v>Security</v>
          </cell>
          <cell r="G488">
            <v>50000195</v>
          </cell>
          <cell r="H488">
            <v>50005678</v>
          </cell>
          <cell r="I488" t="str">
            <v>SECURITY OFFICER</v>
          </cell>
          <cell r="J488">
            <v>10</v>
          </cell>
          <cell r="K488" t="str">
            <v>GR-013</v>
          </cell>
          <cell r="L488">
            <v>4</v>
          </cell>
          <cell r="M488">
            <v>11481</v>
          </cell>
          <cell r="N488" t="str">
            <v>D'SOUZA</v>
          </cell>
          <cell r="O488" t="str">
            <v>RUTH</v>
          </cell>
          <cell r="Q488">
            <v>35</v>
          </cell>
          <cell r="R488">
            <v>1</v>
          </cell>
          <cell r="S488">
            <v>1370.6</v>
          </cell>
          <cell r="T488">
            <v>35758</v>
          </cell>
          <cell r="U488">
            <v>33511</v>
          </cell>
          <cell r="V488">
            <v>2247</v>
          </cell>
        </row>
        <row r="489">
          <cell r="E489">
            <v>18600</v>
          </cell>
          <cell r="F489" t="str">
            <v>Security</v>
          </cell>
          <cell r="G489">
            <v>50000195</v>
          </cell>
          <cell r="H489">
            <v>50005722</v>
          </cell>
          <cell r="I489" t="str">
            <v>SECURITY OFFICER</v>
          </cell>
          <cell r="J489">
            <v>10</v>
          </cell>
          <cell r="K489" t="str">
            <v>GR-013</v>
          </cell>
          <cell r="L489">
            <v>5</v>
          </cell>
          <cell r="M489">
            <v>1660</v>
          </cell>
          <cell r="N489" t="str">
            <v>KURD</v>
          </cell>
          <cell r="O489" t="str">
            <v>ALEX</v>
          </cell>
          <cell r="Q489">
            <v>35</v>
          </cell>
          <cell r="R489">
            <v>1</v>
          </cell>
          <cell r="S489">
            <v>1370.6</v>
          </cell>
          <cell r="T489">
            <v>35758</v>
          </cell>
          <cell r="U489">
            <v>34881</v>
          </cell>
          <cell r="V489">
            <v>877</v>
          </cell>
        </row>
        <row r="490">
          <cell r="E490">
            <v>18600</v>
          </cell>
          <cell r="F490" t="str">
            <v>Security</v>
          </cell>
          <cell r="G490">
            <v>50000195</v>
          </cell>
          <cell r="H490">
            <v>50005723</v>
          </cell>
          <cell r="I490" t="str">
            <v>SECURITY OFFICER</v>
          </cell>
          <cell r="J490">
            <v>10</v>
          </cell>
          <cell r="K490" t="str">
            <v>GR-013</v>
          </cell>
          <cell r="L490">
            <v>5</v>
          </cell>
          <cell r="M490">
            <v>4869</v>
          </cell>
          <cell r="N490" t="str">
            <v>TUDOR</v>
          </cell>
          <cell r="O490" t="str">
            <v>MICHAEL</v>
          </cell>
          <cell r="Q490">
            <v>35</v>
          </cell>
          <cell r="R490">
            <v>1</v>
          </cell>
          <cell r="S490">
            <v>1370.6</v>
          </cell>
          <cell r="T490">
            <v>35758</v>
          </cell>
          <cell r="U490">
            <v>34881</v>
          </cell>
          <cell r="V490">
            <v>877</v>
          </cell>
        </row>
        <row r="491">
          <cell r="E491">
            <v>18600</v>
          </cell>
          <cell r="F491" t="str">
            <v>Security</v>
          </cell>
          <cell r="G491">
            <v>50000195</v>
          </cell>
          <cell r="H491">
            <v>50005724</v>
          </cell>
          <cell r="I491" t="str">
            <v>SECURITY OFFICER</v>
          </cell>
          <cell r="J491">
            <v>10</v>
          </cell>
          <cell r="K491" t="str">
            <v>GR-013</v>
          </cell>
          <cell r="L491">
            <v>5</v>
          </cell>
          <cell r="M491">
            <v>6895</v>
          </cell>
          <cell r="N491" t="str">
            <v>CRITTENDEN</v>
          </cell>
          <cell r="O491" t="str">
            <v>CAROL</v>
          </cell>
          <cell r="Q491">
            <v>35</v>
          </cell>
          <cell r="R491">
            <v>1</v>
          </cell>
          <cell r="S491">
            <v>1370.6</v>
          </cell>
          <cell r="T491">
            <v>35758</v>
          </cell>
          <cell r="U491">
            <v>34881</v>
          </cell>
          <cell r="V491">
            <v>877</v>
          </cell>
        </row>
        <row r="492">
          <cell r="E492">
            <v>18600</v>
          </cell>
          <cell r="F492" t="str">
            <v>Security</v>
          </cell>
          <cell r="G492">
            <v>50000195</v>
          </cell>
          <cell r="H492">
            <v>50005725</v>
          </cell>
          <cell r="I492" t="str">
            <v>SECURITY OFFICER</v>
          </cell>
          <cell r="J492">
            <v>10</v>
          </cell>
          <cell r="K492" t="str">
            <v>GR-013</v>
          </cell>
          <cell r="L492">
            <v>4</v>
          </cell>
          <cell r="M492">
            <v>10869</v>
          </cell>
          <cell r="N492" t="str">
            <v>BHARATI</v>
          </cell>
          <cell r="O492" t="str">
            <v>RAJ</v>
          </cell>
          <cell r="Q492">
            <v>35</v>
          </cell>
          <cell r="R492">
            <v>1</v>
          </cell>
          <cell r="S492">
            <v>1370.6</v>
          </cell>
          <cell r="T492">
            <v>35758</v>
          </cell>
          <cell r="U492">
            <v>33511</v>
          </cell>
          <cell r="V492">
            <v>2247</v>
          </cell>
        </row>
        <row r="493">
          <cell r="E493">
            <v>18600</v>
          </cell>
          <cell r="F493" t="str">
            <v>Security</v>
          </cell>
          <cell r="G493">
            <v>50000195</v>
          </cell>
          <cell r="H493">
            <v>50005770</v>
          </cell>
          <cell r="I493" t="str">
            <v>WORKING SUPERVISOR - SECURITY</v>
          </cell>
          <cell r="J493">
            <v>10</v>
          </cell>
          <cell r="K493" t="str">
            <v>GR-017</v>
          </cell>
          <cell r="L493">
            <v>5</v>
          </cell>
          <cell r="M493">
            <v>616</v>
          </cell>
          <cell r="N493" t="str">
            <v>PATTON</v>
          </cell>
          <cell r="O493" t="str">
            <v>BRUCE</v>
          </cell>
          <cell r="Q493">
            <v>35</v>
          </cell>
          <cell r="R493">
            <v>1</v>
          </cell>
          <cell r="S493">
            <v>1610.7</v>
          </cell>
          <cell r="T493">
            <v>42022</v>
          </cell>
          <cell r="U493">
            <v>40999</v>
          </cell>
          <cell r="V493">
            <v>1023</v>
          </cell>
        </row>
        <row r="494">
          <cell r="E494">
            <v>18600</v>
          </cell>
          <cell r="F494" t="str">
            <v>Security</v>
          </cell>
          <cell r="G494">
            <v>50000195</v>
          </cell>
          <cell r="H494">
            <v>50005838</v>
          </cell>
          <cell r="I494" t="str">
            <v>MANAGER SECURITY SERVICES</v>
          </cell>
          <cell r="J494">
            <v>10</v>
          </cell>
          <cell r="K494" t="str">
            <v>BND-008</v>
          </cell>
          <cell r="L494">
            <v>5</v>
          </cell>
          <cell r="M494">
            <v>9</v>
          </cell>
          <cell r="N494" t="str">
            <v>POWER</v>
          </cell>
          <cell r="O494" t="str">
            <v>RAYMOND</v>
          </cell>
          <cell r="Q494">
            <v>35</v>
          </cell>
          <cell r="R494">
            <v>1</v>
          </cell>
          <cell r="S494">
            <v>2767.76</v>
          </cell>
          <cell r="T494">
            <v>72209</v>
          </cell>
          <cell r="U494">
            <v>70369</v>
          </cell>
          <cell r="V494">
            <v>1840</v>
          </cell>
        </row>
        <row r="495">
          <cell r="E495">
            <v>18600</v>
          </cell>
          <cell r="F495" t="str">
            <v>Security</v>
          </cell>
          <cell r="G495">
            <v>50000195</v>
          </cell>
          <cell r="H495">
            <v>50007377</v>
          </cell>
          <cell r="I495" t="str">
            <v>SECURITY OFFICER</v>
          </cell>
          <cell r="J495">
            <v>10</v>
          </cell>
          <cell r="K495" t="str">
            <v>GR-013</v>
          </cell>
          <cell r="L495">
            <v>3</v>
          </cell>
          <cell r="M495">
            <v>11480</v>
          </cell>
          <cell r="N495" t="str">
            <v>LOBO</v>
          </cell>
          <cell r="O495" t="str">
            <v>PATRICK</v>
          </cell>
          <cell r="Q495">
            <v>35</v>
          </cell>
          <cell r="R495">
            <v>1</v>
          </cell>
          <cell r="S495">
            <v>1370.6</v>
          </cell>
          <cell r="T495">
            <v>35758</v>
          </cell>
          <cell r="U495">
            <v>32161</v>
          </cell>
          <cell r="V495">
            <v>3597</v>
          </cell>
        </row>
        <row r="496">
          <cell r="E496">
            <v>18600</v>
          </cell>
          <cell r="F496" t="str">
            <v>Security</v>
          </cell>
          <cell r="G496">
            <v>50000195</v>
          </cell>
          <cell r="H496">
            <v>50024454</v>
          </cell>
          <cell r="I496" t="str">
            <v>MANAGER OF SECURITY (VANIER PARK)</v>
          </cell>
          <cell r="J496">
            <v>10</v>
          </cell>
          <cell r="K496" t="str">
            <v>BND-005</v>
          </cell>
          <cell r="L496">
            <v>3</v>
          </cell>
          <cell r="M496">
            <v>14155</v>
          </cell>
          <cell r="N496" t="str">
            <v>COUTURE</v>
          </cell>
          <cell r="O496" t="str">
            <v>DANIEL</v>
          </cell>
          <cell r="Q496">
            <v>35</v>
          </cell>
          <cell r="R496">
            <v>1</v>
          </cell>
          <cell r="S496">
            <v>1789.24</v>
          </cell>
          <cell r="T496">
            <v>46680</v>
          </cell>
          <cell r="U496">
            <v>39885.300000000003</v>
          </cell>
          <cell r="V496">
            <v>6794.7</v>
          </cell>
        </row>
        <row r="497">
          <cell r="E497" t="str">
            <v>18600 Total</v>
          </cell>
          <cell r="F497" t="str">
            <v>Security</v>
          </cell>
          <cell r="R497">
            <v>10.5</v>
          </cell>
          <cell r="S497">
            <v>16509.854615384618</v>
          </cell>
          <cell r="T497">
            <v>430674</v>
          </cell>
          <cell r="U497">
            <v>414213.3</v>
          </cell>
          <cell r="V497">
            <v>16460.7</v>
          </cell>
        </row>
        <row r="498">
          <cell r="R498">
            <v>45.5</v>
          </cell>
          <cell r="S498">
            <v>110224.43461538463</v>
          </cell>
          <cell r="T498">
            <v>2873864</v>
          </cell>
          <cell r="U498">
            <v>2750813.2699999996</v>
          </cell>
          <cell r="V498">
            <v>117603.73</v>
          </cell>
        </row>
        <row r="499">
          <cell r="E499">
            <v>12600</v>
          </cell>
          <cell r="F499" t="str">
            <v>Risk Management</v>
          </cell>
          <cell r="G499">
            <v>50022775</v>
          </cell>
          <cell r="H499">
            <v>50000234</v>
          </cell>
          <cell r="I499" t="str">
            <v>CLAIMS INVESTIGATOR</v>
          </cell>
          <cell r="J499">
            <v>10</v>
          </cell>
          <cell r="K499" t="str">
            <v>GR-024</v>
          </cell>
          <cell r="L499">
            <v>2</v>
          </cell>
          <cell r="M499">
            <v>12330</v>
          </cell>
          <cell r="N499" t="str">
            <v>WILSON</v>
          </cell>
          <cell r="O499" t="str">
            <v>KENNETH</v>
          </cell>
          <cell r="Q499">
            <v>17.5</v>
          </cell>
          <cell r="R499">
            <v>0.5</v>
          </cell>
          <cell r="S499">
            <v>1013.0576923076923</v>
          </cell>
          <cell r="T499">
            <v>26339.5</v>
          </cell>
          <cell r="U499">
            <v>24134</v>
          </cell>
          <cell r="V499">
            <v>2205.5</v>
          </cell>
        </row>
        <row r="500">
          <cell r="E500">
            <v>12600</v>
          </cell>
          <cell r="F500" t="str">
            <v>Risk Management</v>
          </cell>
          <cell r="G500">
            <v>50022775</v>
          </cell>
          <cell r="H500">
            <v>50004225</v>
          </cell>
          <cell r="I500" t="str">
            <v>MANAGER RISK FINANCING AND LOSS CONTROL</v>
          </cell>
          <cell r="J500">
            <v>10</v>
          </cell>
          <cell r="K500" t="str">
            <v>BND-009</v>
          </cell>
          <cell r="L500">
            <v>5</v>
          </cell>
          <cell r="M500">
            <v>9158</v>
          </cell>
          <cell r="N500" t="str">
            <v>LAW</v>
          </cell>
          <cell r="O500" t="str">
            <v>MARIA</v>
          </cell>
          <cell r="Q500">
            <v>35</v>
          </cell>
          <cell r="R500">
            <v>1</v>
          </cell>
          <cell r="S500">
            <v>3045.66</v>
          </cell>
          <cell r="T500">
            <v>79459</v>
          </cell>
          <cell r="U500">
            <v>77428</v>
          </cell>
          <cell r="V500">
            <v>2031</v>
          </cell>
        </row>
        <row r="501">
          <cell r="E501">
            <v>12600</v>
          </cell>
          <cell r="F501" t="str">
            <v>Risk Management</v>
          </cell>
          <cell r="G501">
            <v>50022775</v>
          </cell>
          <cell r="H501">
            <v>50004974</v>
          </cell>
          <cell r="I501" t="str">
            <v>INSURANCE OFFICER</v>
          </cell>
          <cell r="J501">
            <v>10</v>
          </cell>
          <cell r="K501" t="str">
            <v>GR-021</v>
          </cell>
          <cell r="L501">
            <v>4</v>
          </cell>
          <cell r="M501">
            <v>11105</v>
          </cell>
          <cell r="N501" t="str">
            <v>MCLEOD</v>
          </cell>
          <cell r="O501" t="str">
            <v>TANIS</v>
          </cell>
          <cell r="Q501">
            <v>35</v>
          </cell>
          <cell r="R501">
            <v>1</v>
          </cell>
          <cell r="S501">
            <v>1896.3</v>
          </cell>
          <cell r="T501">
            <v>49473</v>
          </cell>
          <cell r="U501">
            <v>46350</v>
          </cell>
          <cell r="V501">
            <v>3123</v>
          </cell>
        </row>
        <row r="502">
          <cell r="E502">
            <v>12600</v>
          </cell>
          <cell r="F502" t="str">
            <v>Risk Management</v>
          </cell>
          <cell r="G502">
            <v>50022775</v>
          </cell>
          <cell r="H502">
            <v>50004976</v>
          </cell>
          <cell r="I502" t="str">
            <v>CLAIMS INVESTIGATOR</v>
          </cell>
          <cell r="J502">
            <v>10</v>
          </cell>
          <cell r="K502" t="str">
            <v>GR-024</v>
          </cell>
          <cell r="L502">
            <v>2</v>
          </cell>
          <cell r="M502">
            <v>13377</v>
          </cell>
          <cell r="N502" t="str">
            <v>GOW</v>
          </cell>
          <cell r="O502" t="str">
            <v>DOUGLAS</v>
          </cell>
          <cell r="Q502">
            <v>35</v>
          </cell>
          <cell r="R502">
            <v>1</v>
          </cell>
          <cell r="S502">
            <v>2090.7692307692309</v>
          </cell>
          <cell r="T502">
            <v>54360</v>
          </cell>
          <cell r="U502">
            <v>48267</v>
          </cell>
          <cell r="V502">
            <v>6093</v>
          </cell>
        </row>
        <row r="503">
          <cell r="E503">
            <v>12600</v>
          </cell>
          <cell r="F503" t="str">
            <v>Risk Management</v>
          </cell>
          <cell r="G503">
            <v>50022775</v>
          </cell>
          <cell r="H503">
            <v>50004977</v>
          </cell>
          <cell r="I503" t="str">
            <v>CLERK III</v>
          </cell>
          <cell r="J503">
            <v>10</v>
          </cell>
          <cell r="K503" t="str">
            <v>GR-017</v>
          </cell>
          <cell r="L503">
            <v>4</v>
          </cell>
          <cell r="M503">
            <v>5192</v>
          </cell>
          <cell r="N503" t="str">
            <v>MITAMURA</v>
          </cell>
          <cell r="O503" t="str">
            <v>CARRIE</v>
          </cell>
          <cell r="Q503">
            <v>35</v>
          </cell>
          <cell r="R503">
            <v>1</v>
          </cell>
          <cell r="S503">
            <v>1610.7</v>
          </cell>
          <cell r="T503">
            <v>42022</v>
          </cell>
          <cell r="U503">
            <v>39374</v>
          </cell>
          <cell r="V503">
            <v>2648</v>
          </cell>
        </row>
        <row r="504">
          <cell r="E504">
            <v>12600</v>
          </cell>
          <cell r="F504" t="str">
            <v>Risk Management</v>
          </cell>
          <cell r="G504">
            <v>50022775</v>
          </cell>
          <cell r="H504">
            <v>50004979</v>
          </cell>
          <cell r="I504" t="str">
            <v>CLERK TYPIST III</v>
          </cell>
          <cell r="J504">
            <v>10</v>
          </cell>
          <cell r="K504" t="str">
            <v>GR-015</v>
          </cell>
          <cell r="L504">
            <v>2</v>
          </cell>
          <cell r="M504">
            <v>13704</v>
          </cell>
          <cell r="N504" t="str">
            <v>MCKNIGHT</v>
          </cell>
          <cell r="O504" t="str">
            <v>BARBARA</v>
          </cell>
          <cell r="Q504">
            <v>35</v>
          </cell>
          <cell r="R504">
            <v>1</v>
          </cell>
          <cell r="S504">
            <v>1369.72</v>
          </cell>
          <cell r="T504">
            <v>35735</v>
          </cell>
          <cell r="U504">
            <v>33399</v>
          </cell>
          <cell r="V504">
            <v>2336</v>
          </cell>
        </row>
        <row r="505">
          <cell r="E505">
            <v>12600</v>
          </cell>
          <cell r="F505" t="str">
            <v>Risk Management</v>
          </cell>
          <cell r="G505">
            <v>50022775</v>
          </cell>
          <cell r="H505">
            <v>50007147</v>
          </cell>
          <cell r="I505" t="str">
            <v>DIRECTOR - RISK MANAGEMENT PROGRAM</v>
          </cell>
          <cell r="J505">
            <v>10</v>
          </cell>
          <cell r="K505" t="str">
            <v>BND-012</v>
          </cell>
          <cell r="L505">
            <v>5</v>
          </cell>
          <cell r="M505">
            <v>2996</v>
          </cell>
          <cell r="N505" t="str">
            <v>DOGE</v>
          </cell>
          <cell r="O505" t="str">
            <v>PATRICIA</v>
          </cell>
          <cell r="Q505">
            <v>35</v>
          </cell>
          <cell r="R505">
            <v>1</v>
          </cell>
          <cell r="S505">
            <v>3835.25</v>
          </cell>
          <cell r="T505">
            <v>100059</v>
          </cell>
          <cell r="U505">
            <v>97492</v>
          </cell>
          <cell r="V505">
            <v>2567</v>
          </cell>
        </row>
        <row r="506">
          <cell r="E506">
            <v>12600</v>
          </cell>
          <cell r="F506" t="str">
            <v>Risk Management</v>
          </cell>
          <cell r="G506">
            <v>50022775</v>
          </cell>
          <cell r="H506">
            <v>50014182</v>
          </cell>
          <cell r="I506" t="str">
            <v>CLAIMS INVESTIGATOR</v>
          </cell>
          <cell r="J506">
            <v>10</v>
          </cell>
          <cell r="K506" t="str">
            <v>GR-024</v>
          </cell>
          <cell r="L506">
            <v>3</v>
          </cell>
          <cell r="M506">
            <v>0</v>
          </cell>
          <cell r="Q506">
            <v>35</v>
          </cell>
          <cell r="R506">
            <v>1</v>
          </cell>
          <cell r="S506">
            <v>2067.853846153846</v>
          </cell>
          <cell r="T506">
            <v>53764.2</v>
          </cell>
          <cell r="U506">
            <v>46350.22</v>
          </cell>
          <cell r="V506">
            <v>7413.9799999999959</v>
          </cell>
        </row>
        <row r="507">
          <cell r="E507">
            <v>12600</v>
          </cell>
          <cell r="F507" t="str">
            <v>Risk Management</v>
          </cell>
          <cell r="G507">
            <v>50022775</v>
          </cell>
          <cell r="H507">
            <v>50014183</v>
          </cell>
          <cell r="I507" t="str">
            <v>MANAGER CLAIMS SERVICES</v>
          </cell>
          <cell r="J507">
            <v>10</v>
          </cell>
          <cell r="K507" t="str">
            <v>BND-009</v>
          </cell>
          <cell r="L507">
            <v>4</v>
          </cell>
          <cell r="M507">
            <v>5999</v>
          </cell>
          <cell r="N507" t="str">
            <v>KWAN</v>
          </cell>
          <cell r="O507" t="str">
            <v>OI-LUN</v>
          </cell>
          <cell r="Q507">
            <v>35</v>
          </cell>
          <cell r="R507">
            <v>1</v>
          </cell>
          <cell r="S507">
            <v>3025.61</v>
          </cell>
          <cell r="T507">
            <v>78936</v>
          </cell>
          <cell r="U507">
            <v>72920</v>
          </cell>
          <cell r="V507">
            <v>6016</v>
          </cell>
        </row>
        <row r="508">
          <cell r="E508" t="str">
            <v>12600 Total</v>
          </cell>
          <cell r="F508" t="str">
            <v>Risk Management</v>
          </cell>
          <cell r="R508">
            <v>8.5</v>
          </cell>
          <cell r="S508">
            <v>19954.920769230768</v>
          </cell>
          <cell r="T508">
            <v>520147.7</v>
          </cell>
          <cell r="U508">
            <v>485714.22</v>
          </cell>
          <cell r="V508">
            <v>34433.479999999996</v>
          </cell>
        </row>
        <row r="509">
          <cell r="E509">
            <v>12620</v>
          </cell>
          <cell r="F509" t="str">
            <v>Emergency Management</v>
          </cell>
          <cell r="G509">
            <v>50012803</v>
          </cell>
          <cell r="H509">
            <v>50004973</v>
          </cell>
          <cell r="I509" t="str">
            <v>EMERGENCY PLANNING COORDINATOR</v>
          </cell>
          <cell r="J509">
            <v>10</v>
          </cell>
          <cell r="K509" t="str">
            <v>GR-026</v>
          </cell>
          <cell r="L509">
            <v>3</v>
          </cell>
          <cell r="M509">
            <v>0</v>
          </cell>
          <cell r="Q509">
            <v>35</v>
          </cell>
          <cell r="R509">
            <v>1</v>
          </cell>
          <cell r="S509">
            <v>2156.3461538461538</v>
          </cell>
          <cell r="T509">
            <v>56065</v>
          </cell>
          <cell r="U509">
            <v>59407</v>
          </cell>
          <cell r="V509">
            <v>-3342</v>
          </cell>
          <cell r="X509" t="str">
            <v>now funded as vacant</v>
          </cell>
        </row>
        <row r="510">
          <cell r="E510">
            <v>12620</v>
          </cell>
          <cell r="F510" t="str">
            <v>Emergency Management</v>
          </cell>
          <cell r="G510">
            <v>50012803</v>
          </cell>
          <cell r="H510">
            <v>50004975</v>
          </cell>
          <cell r="I510" t="str">
            <v>EMERGENCY PLANNING COORDINATOR</v>
          </cell>
          <cell r="J510">
            <v>10</v>
          </cell>
          <cell r="K510" t="str">
            <v>GR-026</v>
          </cell>
          <cell r="L510">
            <v>5</v>
          </cell>
          <cell r="M510">
            <v>3892</v>
          </cell>
          <cell r="N510" t="str">
            <v>MARTIN</v>
          </cell>
          <cell r="O510" t="str">
            <v>RONALD</v>
          </cell>
          <cell r="Q510">
            <v>35</v>
          </cell>
          <cell r="R510">
            <v>1</v>
          </cell>
          <cell r="S510">
            <v>2333.75</v>
          </cell>
          <cell r="T510">
            <v>60886</v>
          </cell>
          <cell r="U510">
            <v>59407</v>
          </cell>
          <cell r="V510">
            <v>1479</v>
          </cell>
        </row>
        <row r="511">
          <cell r="E511">
            <v>12620</v>
          </cell>
          <cell r="F511" t="str">
            <v>Emergency Management</v>
          </cell>
          <cell r="G511">
            <v>50012803</v>
          </cell>
          <cell r="H511">
            <v>50004980</v>
          </cell>
          <cell r="I511" t="str">
            <v>CLERK TYPIST III</v>
          </cell>
          <cell r="J511">
            <v>10</v>
          </cell>
          <cell r="K511" t="str">
            <v>GR-015</v>
          </cell>
          <cell r="L511">
            <v>4</v>
          </cell>
          <cell r="M511">
            <v>11286</v>
          </cell>
          <cell r="N511" t="str">
            <v>FLEWIN</v>
          </cell>
          <cell r="O511" t="str">
            <v>YU</v>
          </cell>
          <cell r="Q511">
            <v>35</v>
          </cell>
          <cell r="R511">
            <v>1</v>
          </cell>
          <cell r="S511">
            <v>1484.67</v>
          </cell>
          <cell r="T511">
            <v>38734</v>
          </cell>
          <cell r="U511">
            <v>36269</v>
          </cell>
          <cell r="V511">
            <v>2465</v>
          </cell>
        </row>
        <row r="512">
          <cell r="E512" t="str">
            <v>12620 Total</v>
          </cell>
          <cell r="F512" t="str">
            <v>Emergency Management</v>
          </cell>
          <cell r="R512">
            <v>3</v>
          </cell>
          <cell r="S512">
            <v>5974.7661538461543</v>
          </cell>
          <cell r="T512">
            <v>155685</v>
          </cell>
          <cell r="U512">
            <v>155083</v>
          </cell>
          <cell r="V512">
            <v>602</v>
          </cell>
        </row>
        <row r="513">
          <cell r="R513">
            <v>11.5</v>
          </cell>
          <cell r="S513">
            <v>25929.686923076923</v>
          </cell>
          <cell r="T513">
            <v>675832.7</v>
          </cell>
          <cell r="U513">
            <v>640797.22</v>
          </cell>
          <cell r="V513">
            <v>35035.479999999996</v>
          </cell>
        </row>
        <row r="514">
          <cell r="E514" t="str">
            <v>Grand Total</v>
          </cell>
          <cell r="R514">
            <v>97</v>
          </cell>
          <cell r="S514">
            <v>247817.59230769222</v>
          </cell>
          <cell r="T514">
            <v>5842350</v>
          </cell>
          <cell r="U514">
            <v>5636107.2200000007</v>
          </cell>
          <cell r="V514">
            <v>206243.78</v>
          </cell>
        </row>
        <row r="515">
          <cell r="E515" t="str">
            <v>Grand Total Total</v>
          </cell>
          <cell r="R515">
            <v>97</v>
          </cell>
          <cell r="S515">
            <v>247817.59230769222</v>
          </cell>
          <cell r="T515">
            <v>5842350</v>
          </cell>
          <cell r="U515">
            <v>5636107.2200000007</v>
          </cell>
          <cell r="V515">
            <v>206243.78</v>
          </cell>
        </row>
        <row r="516">
          <cell r="E516">
            <v>39200</v>
          </cell>
          <cell r="F516" t="str">
            <v>Sustainability</v>
          </cell>
          <cell r="G516">
            <v>50010391</v>
          </cell>
          <cell r="H516">
            <v>50029300</v>
          </cell>
          <cell r="I516" t="str">
            <v>ENERGY PROJECTS COORDINATOR</v>
          </cell>
          <cell r="J516">
            <v>10</v>
          </cell>
          <cell r="K516" t="str">
            <v>BND-009</v>
          </cell>
          <cell r="L516">
            <v>3</v>
          </cell>
          <cell r="M516">
            <v>0</v>
          </cell>
          <cell r="Q516">
            <v>35</v>
          </cell>
          <cell r="R516">
            <v>1</v>
          </cell>
          <cell r="S516">
            <v>2741.24</v>
          </cell>
          <cell r="T516">
            <v>71517</v>
          </cell>
          <cell r="U516">
            <v>69695</v>
          </cell>
          <cell r="V516">
            <v>1822</v>
          </cell>
          <cell r="X516" t="str">
            <v>Position reported under Corp Services - Funding added to Eng</v>
          </cell>
        </row>
        <row r="517">
          <cell r="E517" t="str">
            <v>39200 Total</v>
          </cell>
          <cell r="F517" t="str">
            <v>Sustainability</v>
          </cell>
          <cell r="R517">
            <v>1</v>
          </cell>
          <cell r="S517">
            <v>2741.24</v>
          </cell>
          <cell r="T517">
            <v>71517</v>
          </cell>
          <cell r="U517">
            <v>69695</v>
          </cell>
          <cell r="V517">
            <v>1822</v>
          </cell>
        </row>
      </sheetData>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DL"/>
      <sheetName val="Report Concurrence Notes"/>
      <sheetName val="Calc"/>
      <sheetName val="Admin"/>
      <sheetName val="Capital Plan"/>
      <sheetName val="Land MW"/>
      <sheetName val="VPHC 2015"/>
      <sheetName val="Housing Operations"/>
      <sheetName val="VPHC"/>
      <sheetName val="Housing Operations REFM"/>
      <sheetName val="City Land Contribution"/>
      <sheetName val="HILs"/>
      <sheetName val="VAHA Portfolio"/>
      <sheetName val="CoV Equity_Concord Sites"/>
      <sheetName val="Rents"/>
      <sheetName val="Taylor Manor"/>
      <sheetName val="Capital Plan Summary"/>
      <sheetName val="Cap Reporting Detail"/>
      <sheetName val="Cap Reporting Summary"/>
      <sheetName val="Capital Budget Input"/>
      <sheetName val="Capital Budget Notes"/>
      <sheetName val="Q2"/>
      <sheetName val="Plan&amp;Research"/>
      <sheetName val="Non_mkt Housing NNS-00020"/>
      <sheetName val="2015 -2018 Capital Macro"/>
      <sheetName val="2015 -2018 Detail"/>
      <sheetName val="Reporting Deadlines"/>
      <sheetName val="Housing Responsibilities"/>
      <sheetName val="Report Concurrences"/>
      <sheetName val="HomeOwnership"/>
      <sheetName val="Proforma Template"/>
      <sheetName val="Under 1.2"/>
      <sheetName val="Over 1.2"/>
      <sheetName val="Site acquisition timeline"/>
      <sheetName val="Definitions"/>
      <sheetName val="Portfolio Reports"/>
      <sheetName val="Operating Budget Analytical"/>
      <sheetName val="2014 Operating Actuals"/>
      <sheetName val="Operating Budget 2015"/>
      <sheetName val="Salaries Pivot"/>
      <sheetName val="Capital Source"/>
      <sheetName val="Construction Cost Analysis"/>
      <sheetName val="Report Card"/>
      <sheetName val="Summary Sheet_60% CoV Cont'n"/>
      <sheetName val="CoV Equity_EFL Sites"/>
      <sheetName val="Non-Market City Buildings"/>
      <sheetName val="Non-Market Inventory"/>
      <sheetName val="Q&amp;A cheat sheet"/>
      <sheetName val="Pivot"/>
      <sheetName val="Recon"/>
      <sheetName val="Non-Market Dev Portfolio"/>
      <sheetName val="Tracker live"/>
      <sheetName val="Market testing"/>
      <sheetName val="Market Rentals- DCL"/>
      <sheetName val="City Land MW"/>
      <sheetName val="Interim Housing"/>
      <sheetName val="Project Report Links"/>
      <sheetName val="VAHA Budget"/>
      <sheetName val="Capital Budget &amp; F'cast"/>
      <sheetName val="Portfolio cost"/>
      <sheetName val="WBS Structures"/>
      <sheetName val="Capital Download "/>
      <sheetName val="Capital Data"/>
      <sheetName val="New Projects in 2015 Budget"/>
      <sheetName val="Capital Funding Source Pre 2015"/>
      <sheetName val="Capital Funding Source 2015"/>
      <sheetName val="2014 Housing Data"/>
      <sheetName val="2013 Housing Data"/>
      <sheetName val="2012 Housing Data"/>
      <sheetName val="Report Headings"/>
      <sheetName val="Other Housing CAC's"/>
      <sheetName val="Pre-paid Lease Pipeline"/>
      <sheetName val="Construction Fu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3">
          <cell r="K3">
            <v>10.7639</v>
          </cell>
        </row>
        <row r="4">
          <cell r="K4">
            <v>3.28084</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s>
    <sheetDataSet>
      <sheetData sheetId="0"/>
      <sheetData sheetId="1"/>
      <sheetData sheetId="2"/>
      <sheetData sheetId="3">
        <row r="23">
          <cell r="F23">
            <v>0.18927523601509244</v>
          </cell>
        </row>
      </sheetData>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alary Estimate"/>
      <sheetName val="LookupTable"/>
      <sheetName val="Dwayne 2004 Form 3"/>
      <sheetName val="Dwayne 2004 Form 3 (2)"/>
      <sheetName val="Dwayne 2004 Form 3 (3)"/>
      <sheetName val="Jack2004Form3"/>
      <sheetName val="EquipMgmt"/>
      <sheetName val="2004 v. 2003 premiums"/>
      <sheetName val="FullListof2004Premiums"/>
      <sheetName val="CCSummaryPubWorks"/>
      <sheetName val="CCSummaryUtilities"/>
      <sheetName val="SummaryEngineering"/>
      <sheetName val="SummaryEngineering (2)"/>
      <sheetName val="WatBilling"/>
    </sheetNames>
    <sheetDataSet>
      <sheetData sheetId="0" refreshError="1"/>
      <sheetData sheetId="1" refreshError="1">
        <row r="6">
          <cell r="A6">
            <v>50000201</v>
          </cell>
          <cell r="B6">
            <v>35600</v>
          </cell>
          <cell r="C6" t="str">
            <v>CLERK III</v>
          </cell>
          <cell r="D6">
            <v>50010397</v>
          </cell>
          <cell r="E6" t="str">
            <v>GR-017</v>
          </cell>
          <cell r="F6">
            <v>5</v>
          </cell>
          <cell r="G6">
            <v>1956.68</v>
          </cell>
          <cell r="H6">
            <v>21.37</v>
          </cell>
          <cell r="I6">
            <v>8994</v>
          </cell>
          <cell r="J6" t="str">
            <v>FITZPATRICK</v>
          </cell>
          <cell r="K6" t="str">
            <v>KANDIE</v>
          </cell>
          <cell r="L6">
            <v>1</v>
          </cell>
          <cell r="M6">
            <v>1602.73</v>
          </cell>
          <cell r="N6">
            <v>1</v>
          </cell>
          <cell r="O6">
            <v>39039.6175</v>
          </cell>
          <cell r="P6">
            <v>1</v>
          </cell>
        </row>
        <row r="7">
          <cell r="A7">
            <v>50000353</v>
          </cell>
          <cell r="B7">
            <v>37190</v>
          </cell>
          <cell r="C7" t="str">
            <v>ENGINEERING EMERGENCY MANAGER</v>
          </cell>
          <cell r="D7">
            <v>50000221</v>
          </cell>
          <cell r="E7" t="str">
            <v>BND-008</v>
          </cell>
          <cell r="F7">
            <v>5</v>
          </cell>
          <cell r="G7">
            <v>1826.23</v>
          </cell>
          <cell r="H7">
            <v>36.18</v>
          </cell>
          <cell r="I7">
            <v>673</v>
          </cell>
          <cell r="J7" t="str">
            <v>INGLIS</v>
          </cell>
          <cell r="K7" t="str">
            <v>BRIAN</v>
          </cell>
          <cell r="L7">
            <v>1</v>
          </cell>
          <cell r="M7">
            <v>2532.5700000000002</v>
          </cell>
          <cell r="N7">
            <v>1</v>
          </cell>
          <cell r="O7">
            <v>66072.857499999998</v>
          </cell>
          <cell r="P7">
            <v>2</v>
          </cell>
        </row>
        <row r="8">
          <cell r="A8">
            <v>50000477</v>
          </cell>
          <cell r="B8">
            <v>31140</v>
          </cell>
          <cell r="C8" t="str">
            <v>PARKING ENFORCEMENT OFFICER</v>
          </cell>
          <cell r="D8">
            <v>50000241</v>
          </cell>
          <cell r="E8" t="str">
            <v>GR-056</v>
          </cell>
          <cell r="F8">
            <v>3</v>
          </cell>
          <cell r="G8">
            <v>1826.23</v>
          </cell>
          <cell r="H8">
            <v>17.46</v>
          </cell>
          <cell r="I8">
            <v>0</v>
          </cell>
          <cell r="L8">
            <v>1</v>
          </cell>
          <cell r="M8">
            <v>1222.23</v>
          </cell>
          <cell r="N8">
            <v>1</v>
          </cell>
          <cell r="O8">
            <v>37483.03</v>
          </cell>
          <cell r="P8">
            <v>3</v>
          </cell>
        </row>
        <row r="9">
          <cell r="A9">
            <v>50000602</v>
          </cell>
          <cell r="B9">
            <v>35480</v>
          </cell>
          <cell r="C9" t="str">
            <v>CLERK II</v>
          </cell>
          <cell r="D9">
            <v>50011102</v>
          </cell>
          <cell r="E9" t="str">
            <v>GR-013</v>
          </cell>
          <cell r="F9">
            <v>3</v>
          </cell>
          <cell r="G9">
            <v>1956.68</v>
          </cell>
          <cell r="H9">
            <v>16.760000000000002</v>
          </cell>
          <cell r="I9">
            <v>0</v>
          </cell>
          <cell r="L9">
            <v>1</v>
          </cell>
          <cell r="M9">
            <v>1257.03</v>
          </cell>
          <cell r="N9">
            <v>1</v>
          </cell>
          <cell r="O9">
            <v>33243.782412499997</v>
          </cell>
          <cell r="P9">
            <v>4</v>
          </cell>
        </row>
        <row r="10">
          <cell r="A10">
            <v>50001028</v>
          </cell>
          <cell r="B10">
            <v>31200</v>
          </cell>
          <cell r="C10" t="str">
            <v>ENGINEERING ASSISTANT I</v>
          </cell>
          <cell r="D10">
            <v>50000240</v>
          </cell>
          <cell r="E10" t="str">
            <v>GR-013</v>
          </cell>
          <cell r="F10">
            <v>3</v>
          </cell>
          <cell r="G10">
            <v>1826.23</v>
          </cell>
          <cell r="H10">
            <v>16.760000000000002</v>
          </cell>
          <cell r="I10">
            <v>12011</v>
          </cell>
          <cell r="J10" t="str">
            <v>PITTMAN</v>
          </cell>
          <cell r="K10" t="str">
            <v>PAUL</v>
          </cell>
          <cell r="L10">
            <v>1</v>
          </cell>
          <cell r="M10">
            <v>1173.2</v>
          </cell>
          <cell r="N10">
            <v>1</v>
          </cell>
          <cell r="O10">
            <v>30615.91</v>
          </cell>
          <cell r="P10">
            <v>5</v>
          </cell>
        </row>
        <row r="11">
          <cell r="A11">
            <v>50001125</v>
          </cell>
          <cell r="B11">
            <v>30100</v>
          </cell>
          <cell r="C11" t="str">
            <v>MANAGER ADMINISTRATIVE SERVICES (ENG)</v>
          </cell>
          <cell r="D11">
            <v>50000082</v>
          </cell>
          <cell r="E11" t="str">
            <v>BND-007</v>
          </cell>
          <cell r="F11">
            <v>5</v>
          </cell>
          <cell r="G11">
            <v>1826.23</v>
          </cell>
          <cell r="H11">
            <v>32.299999999999997</v>
          </cell>
          <cell r="I11">
            <v>4719</v>
          </cell>
          <cell r="J11" t="str">
            <v>FRY</v>
          </cell>
          <cell r="K11" t="str">
            <v>PAT</v>
          </cell>
          <cell r="L11">
            <v>1</v>
          </cell>
          <cell r="M11">
            <v>2260.9699999999998</v>
          </cell>
          <cell r="N11">
            <v>1</v>
          </cell>
          <cell r="O11">
            <v>58989.125000000007</v>
          </cell>
          <cell r="P11">
            <v>6</v>
          </cell>
        </row>
        <row r="12">
          <cell r="A12">
            <v>50001126</v>
          </cell>
          <cell r="B12">
            <v>33020</v>
          </cell>
          <cell r="C12" t="str">
            <v>ELECTRICAL TECHNICIAN I</v>
          </cell>
          <cell r="D12">
            <v>50000232</v>
          </cell>
          <cell r="E12" t="str">
            <v>GR-100</v>
          </cell>
          <cell r="F12">
            <v>5</v>
          </cell>
          <cell r="G12">
            <v>1826.23</v>
          </cell>
          <cell r="H12">
            <v>30.56</v>
          </cell>
          <cell r="I12">
            <v>3870</v>
          </cell>
          <cell r="J12" t="str">
            <v>CHANG</v>
          </cell>
          <cell r="K12" t="str">
            <v>ROBERT</v>
          </cell>
          <cell r="L12">
            <v>1</v>
          </cell>
          <cell r="M12">
            <v>2139.19</v>
          </cell>
          <cell r="N12">
            <v>1</v>
          </cell>
          <cell r="O12">
            <v>55824.567500000005</v>
          </cell>
          <cell r="P12">
            <v>7</v>
          </cell>
        </row>
        <row r="13">
          <cell r="A13">
            <v>50001676</v>
          </cell>
          <cell r="B13">
            <v>31140</v>
          </cell>
          <cell r="C13" t="str">
            <v>PROGRAM SUPERVISOR - PARKING ENFORCEMENT</v>
          </cell>
          <cell r="D13">
            <v>50000241</v>
          </cell>
          <cell r="E13" t="str">
            <v>GR-023</v>
          </cell>
          <cell r="F13">
            <v>5</v>
          </cell>
          <cell r="G13">
            <v>1826.23</v>
          </cell>
          <cell r="H13">
            <v>27.34</v>
          </cell>
          <cell r="I13">
            <v>1219</v>
          </cell>
          <cell r="J13" t="str">
            <v>DARY</v>
          </cell>
          <cell r="K13" t="str">
            <v>DIANNE</v>
          </cell>
          <cell r="L13">
            <v>1</v>
          </cell>
          <cell r="M13">
            <v>1913.77</v>
          </cell>
          <cell r="N13">
            <v>1</v>
          </cell>
          <cell r="O13">
            <v>49940.767500000002</v>
          </cell>
          <cell r="P13">
            <v>8</v>
          </cell>
        </row>
        <row r="14">
          <cell r="A14">
            <v>50002151</v>
          </cell>
          <cell r="B14">
            <v>35600</v>
          </cell>
          <cell r="C14" t="str">
            <v>CIVIL ENGINEER I</v>
          </cell>
          <cell r="D14">
            <v>50010397</v>
          </cell>
          <cell r="E14" t="str">
            <v>BND-008</v>
          </cell>
          <cell r="F14">
            <v>2</v>
          </cell>
          <cell r="G14">
            <v>1826.23</v>
          </cell>
          <cell r="H14">
            <v>30.75</v>
          </cell>
          <cell r="I14">
            <v>9778</v>
          </cell>
          <cell r="J14" t="str">
            <v>BELANGER</v>
          </cell>
          <cell r="K14" t="str">
            <v>LYNN</v>
          </cell>
          <cell r="L14">
            <v>1</v>
          </cell>
          <cell r="M14">
            <v>2256.6</v>
          </cell>
          <cell r="N14">
            <v>1</v>
          </cell>
          <cell r="O14">
            <v>53270.555</v>
          </cell>
          <cell r="P14">
            <v>9</v>
          </cell>
        </row>
        <row r="15">
          <cell r="A15">
            <v>50002184</v>
          </cell>
          <cell r="B15">
            <v>34020</v>
          </cell>
          <cell r="C15" t="str">
            <v>CLERK TYPIST II</v>
          </cell>
          <cell r="D15">
            <v>50000213</v>
          </cell>
          <cell r="E15" t="str">
            <v>GR-013</v>
          </cell>
          <cell r="F15">
            <v>5</v>
          </cell>
          <cell r="G15">
            <v>1826.23</v>
          </cell>
          <cell r="H15">
            <v>18.18</v>
          </cell>
          <cell r="I15">
            <v>8968</v>
          </cell>
          <cell r="J15" t="str">
            <v>SWITZER</v>
          </cell>
          <cell r="K15" t="str">
            <v>PAT</v>
          </cell>
          <cell r="L15">
            <v>1</v>
          </cell>
          <cell r="M15">
            <v>1272.5899999999999</v>
          </cell>
          <cell r="N15">
            <v>1</v>
          </cell>
          <cell r="O15">
            <v>33209.215000000004</v>
          </cell>
          <cell r="P15">
            <v>10</v>
          </cell>
        </row>
        <row r="16">
          <cell r="A16">
            <v>50002185</v>
          </cell>
          <cell r="B16">
            <v>34020</v>
          </cell>
          <cell r="C16" t="str">
            <v>ENGINEERING ASSISTANT II</v>
          </cell>
          <cell r="D16">
            <v>50000213</v>
          </cell>
          <cell r="E16" t="str">
            <v>GR-017</v>
          </cell>
          <cell r="F16">
            <v>5</v>
          </cell>
          <cell r="G16">
            <v>1826.23</v>
          </cell>
          <cell r="H16">
            <v>21.37</v>
          </cell>
          <cell r="I16">
            <v>328</v>
          </cell>
          <cell r="J16" t="str">
            <v>BLOOMFIELD</v>
          </cell>
          <cell r="K16" t="str">
            <v>FAITH</v>
          </cell>
          <cell r="L16">
            <v>1</v>
          </cell>
          <cell r="M16">
            <v>1512.15</v>
          </cell>
          <cell r="N16">
            <v>1</v>
          </cell>
          <cell r="O16">
            <v>35984.877500000002</v>
          </cell>
          <cell r="P16">
            <v>11</v>
          </cell>
        </row>
        <row r="17">
          <cell r="A17">
            <v>50002186</v>
          </cell>
          <cell r="B17">
            <v>34020</v>
          </cell>
          <cell r="C17" t="str">
            <v>ENGINEERING ASSISTANT IV</v>
          </cell>
          <cell r="D17">
            <v>50000213</v>
          </cell>
          <cell r="E17" t="str">
            <v>GR-025</v>
          </cell>
          <cell r="F17">
            <v>5</v>
          </cell>
          <cell r="G17">
            <v>1826.23</v>
          </cell>
          <cell r="H17">
            <v>29.69</v>
          </cell>
          <cell r="I17">
            <v>4946</v>
          </cell>
          <cell r="J17" t="str">
            <v>MAK</v>
          </cell>
          <cell r="K17" t="str">
            <v>ANDREW</v>
          </cell>
          <cell r="L17">
            <v>1</v>
          </cell>
          <cell r="M17">
            <v>2100.67</v>
          </cell>
          <cell r="N17">
            <v>1</v>
          </cell>
          <cell r="O17">
            <v>54236.747500000005</v>
          </cell>
          <cell r="P17">
            <v>12</v>
          </cell>
        </row>
        <row r="18">
          <cell r="A18">
            <v>50002187</v>
          </cell>
          <cell r="B18">
            <v>34020</v>
          </cell>
          <cell r="C18" t="str">
            <v>ENGINEERING ASSISTANT IV</v>
          </cell>
          <cell r="D18">
            <v>50000213</v>
          </cell>
          <cell r="E18" t="str">
            <v>GR-025</v>
          </cell>
          <cell r="F18">
            <v>2</v>
          </cell>
          <cell r="G18">
            <v>1826.23</v>
          </cell>
          <cell r="H18">
            <v>26.2</v>
          </cell>
          <cell r="I18">
            <v>6560</v>
          </cell>
          <cell r="J18" t="str">
            <v>ELFORD</v>
          </cell>
          <cell r="K18" t="str">
            <v>DALE</v>
          </cell>
          <cell r="L18">
            <v>1</v>
          </cell>
          <cell r="M18">
            <v>1881.19</v>
          </cell>
          <cell r="N18">
            <v>1</v>
          </cell>
          <cell r="O18">
            <v>49421.980684999995</v>
          </cell>
          <cell r="P18">
            <v>13</v>
          </cell>
        </row>
        <row r="19">
          <cell r="A19">
            <v>50002188</v>
          </cell>
          <cell r="B19">
            <v>34020</v>
          </cell>
          <cell r="C19" t="str">
            <v>ENGINEERING ASSISTANT IV</v>
          </cell>
          <cell r="D19">
            <v>50000213</v>
          </cell>
          <cell r="E19" t="str">
            <v>GR-025</v>
          </cell>
          <cell r="F19">
            <v>3</v>
          </cell>
          <cell r="G19">
            <v>1826.23</v>
          </cell>
          <cell r="H19">
            <v>27.34</v>
          </cell>
          <cell r="I19">
            <v>7757</v>
          </cell>
          <cell r="J19" t="str">
            <v>ANG</v>
          </cell>
          <cell r="K19" t="str">
            <v>FRANCIS</v>
          </cell>
          <cell r="L19">
            <v>1</v>
          </cell>
          <cell r="M19">
            <v>1995.69</v>
          </cell>
          <cell r="N19">
            <v>1</v>
          </cell>
          <cell r="O19">
            <v>50617.756117499994</v>
          </cell>
          <cell r="P19">
            <v>14</v>
          </cell>
        </row>
        <row r="20">
          <cell r="A20">
            <v>50002189</v>
          </cell>
          <cell r="B20">
            <v>34020</v>
          </cell>
          <cell r="C20" t="str">
            <v>ENGINEERING ASSISTANT IV</v>
          </cell>
          <cell r="D20">
            <v>50000213</v>
          </cell>
          <cell r="E20" t="str">
            <v>GR-025</v>
          </cell>
          <cell r="F20">
            <v>3</v>
          </cell>
          <cell r="G20">
            <v>1826.23</v>
          </cell>
          <cell r="H20">
            <v>24.16</v>
          </cell>
          <cell r="I20">
            <v>1644</v>
          </cell>
          <cell r="J20" t="str">
            <v>RAMIREZ</v>
          </cell>
          <cell r="K20" t="str">
            <v>JULIO</v>
          </cell>
          <cell r="L20">
            <v>1</v>
          </cell>
          <cell r="M20">
            <v>1761.18</v>
          </cell>
          <cell r="N20">
            <v>1</v>
          </cell>
          <cell r="O20">
            <v>49929.128199999999</v>
          </cell>
          <cell r="P20">
            <v>15</v>
          </cell>
          <cell r="Q20" t="str">
            <v>Approved level 25/3 system incorrect</v>
          </cell>
        </row>
        <row r="21">
          <cell r="A21">
            <v>50002190</v>
          </cell>
          <cell r="B21">
            <v>34020</v>
          </cell>
          <cell r="C21" t="str">
            <v>ENGINEERING ASSISTANT III</v>
          </cell>
          <cell r="D21">
            <v>50000213</v>
          </cell>
          <cell r="E21" t="str">
            <v>GR-021</v>
          </cell>
          <cell r="F21">
            <v>3</v>
          </cell>
          <cell r="G21">
            <v>1826.23</v>
          </cell>
          <cell r="H21">
            <v>23.18</v>
          </cell>
          <cell r="I21">
            <v>1434</v>
          </cell>
          <cell r="J21" t="str">
            <v>PATRICK</v>
          </cell>
          <cell r="K21" t="str">
            <v>RYAN</v>
          </cell>
          <cell r="L21">
            <v>1</v>
          </cell>
          <cell r="M21">
            <v>1671.07</v>
          </cell>
          <cell r="N21">
            <v>1</v>
          </cell>
          <cell r="O21">
            <v>42415.819077499997</v>
          </cell>
          <cell r="P21">
            <v>16</v>
          </cell>
        </row>
        <row r="22">
          <cell r="A22">
            <v>50002191</v>
          </cell>
          <cell r="B22">
            <v>34020</v>
          </cell>
          <cell r="C22" t="str">
            <v>ENGINEERING ASSISTANT III</v>
          </cell>
          <cell r="D22">
            <v>50000213</v>
          </cell>
          <cell r="E22" t="str">
            <v>GR-012</v>
          </cell>
          <cell r="F22">
            <v>5</v>
          </cell>
          <cell r="G22">
            <v>1826.23</v>
          </cell>
          <cell r="H22">
            <v>17.46</v>
          </cell>
          <cell r="I22">
            <v>10309</v>
          </cell>
          <cell r="J22" t="str">
            <v>PIKKER</v>
          </cell>
          <cell r="K22" t="str">
            <v>DAVID</v>
          </cell>
          <cell r="L22">
            <v>1</v>
          </cell>
          <cell r="M22">
            <v>1404.64</v>
          </cell>
          <cell r="N22">
            <v>1</v>
          </cell>
          <cell r="O22">
            <v>42332.011400000003</v>
          </cell>
          <cell r="P22">
            <v>17</v>
          </cell>
          <cell r="Q22" t="str">
            <v>Approved level</v>
          </cell>
        </row>
        <row r="23">
          <cell r="A23">
            <v>50002192</v>
          </cell>
          <cell r="B23">
            <v>34020</v>
          </cell>
          <cell r="C23" t="str">
            <v>SURVEY ASSISTANT</v>
          </cell>
          <cell r="D23">
            <v>50000213</v>
          </cell>
          <cell r="E23" t="str">
            <v>GR-012</v>
          </cell>
          <cell r="F23">
            <v>5</v>
          </cell>
          <cell r="G23">
            <v>1826.23</v>
          </cell>
          <cell r="H23">
            <v>17.46</v>
          </cell>
          <cell r="I23">
            <v>6823</v>
          </cell>
          <cell r="J23" t="str">
            <v>BODDEVELD</v>
          </cell>
          <cell r="K23" t="str">
            <v>RENE</v>
          </cell>
          <cell r="L23">
            <v>1</v>
          </cell>
          <cell r="M23">
            <v>1226.4000000000001</v>
          </cell>
          <cell r="N23">
            <v>1</v>
          </cell>
          <cell r="O23">
            <v>29860.687614999999</v>
          </cell>
          <cell r="P23">
            <v>18</v>
          </cell>
        </row>
        <row r="24">
          <cell r="A24">
            <v>50002193</v>
          </cell>
          <cell r="B24">
            <v>34020</v>
          </cell>
          <cell r="C24" t="str">
            <v>SYSTEMS ANALYST II</v>
          </cell>
          <cell r="D24">
            <v>50000213</v>
          </cell>
          <cell r="E24" t="str">
            <v>BND-008</v>
          </cell>
          <cell r="F24">
            <v>3</v>
          </cell>
          <cell r="G24">
            <v>1826.23</v>
          </cell>
          <cell r="H24">
            <v>32.56</v>
          </cell>
          <cell r="I24">
            <v>12781</v>
          </cell>
          <cell r="J24" t="str">
            <v>KEAYS</v>
          </cell>
          <cell r="K24" t="str">
            <v>JEANETTE</v>
          </cell>
          <cell r="L24">
            <v>1</v>
          </cell>
          <cell r="M24">
            <v>2191.09</v>
          </cell>
          <cell r="N24">
            <v>1</v>
          </cell>
          <cell r="O24">
            <v>59467.687500000007</v>
          </cell>
          <cell r="P24">
            <v>19</v>
          </cell>
        </row>
        <row r="25">
          <cell r="A25">
            <v>50002194</v>
          </cell>
          <cell r="B25">
            <v>34020</v>
          </cell>
          <cell r="C25" t="str">
            <v>SYSTEMS ANALYST II</v>
          </cell>
          <cell r="D25">
            <v>50000213</v>
          </cell>
          <cell r="E25" t="str">
            <v>BND-008</v>
          </cell>
          <cell r="F25">
            <v>5</v>
          </cell>
          <cell r="G25">
            <v>1826.23</v>
          </cell>
          <cell r="H25">
            <v>36.18</v>
          </cell>
          <cell r="I25">
            <v>4680</v>
          </cell>
          <cell r="J25" t="str">
            <v>SMYTH</v>
          </cell>
          <cell r="K25" t="str">
            <v>JEFFREY</v>
          </cell>
          <cell r="L25">
            <v>1</v>
          </cell>
          <cell r="M25">
            <v>2532.5700000000002</v>
          </cell>
          <cell r="N25">
            <v>1</v>
          </cell>
          <cell r="O25">
            <v>66072.857499999998</v>
          </cell>
          <cell r="P25">
            <v>20</v>
          </cell>
        </row>
        <row r="26">
          <cell r="A26">
            <v>50002195</v>
          </cell>
          <cell r="B26">
            <v>34020</v>
          </cell>
          <cell r="C26" t="str">
            <v>ENGINEERING ASSISTANT IV</v>
          </cell>
          <cell r="D26">
            <v>50000213</v>
          </cell>
          <cell r="E26" t="str">
            <v>GR-025</v>
          </cell>
          <cell r="F26">
            <v>5</v>
          </cell>
          <cell r="G26">
            <v>1826.23</v>
          </cell>
          <cell r="H26">
            <v>29.69</v>
          </cell>
          <cell r="I26">
            <v>1902</v>
          </cell>
          <cell r="J26" t="str">
            <v>LITTLE</v>
          </cell>
          <cell r="K26" t="str">
            <v>FARNHAM</v>
          </cell>
          <cell r="L26">
            <v>1</v>
          </cell>
          <cell r="M26">
            <v>2078.29</v>
          </cell>
          <cell r="N26">
            <v>1</v>
          </cell>
          <cell r="O26">
            <v>54236.747500000005</v>
          </cell>
          <cell r="P26">
            <v>21</v>
          </cell>
        </row>
        <row r="27">
          <cell r="A27">
            <v>50002196</v>
          </cell>
          <cell r="B27">
            <v>34020</v>
          </cell>
          <cell r="C27" t="str">
            <v>ENGINEERING ASSISTANT III</v>
          </cell>
          <cell r="D27">
            <v>50000213</v>
          </cell>
          <cell r="E27" t="str">
            <v>GR-021</v>
          </cell>
          <cell r="F27">
            <v>2</v>
          </cell>
          <cell r="G27">
            <v>1826.23</v>
          </cell>
          <cell r="H27">
            <v>22.25</v>
          </cell>
          <cell r="I27">
            <v>7340</v>
          </cell>
          <cell r="J27" t="str">
            <v>WALKER</v>
          </cell>
          <cell r="K27" t="str">
            <v>DAN</v>
          </cell>
          <cell r="L27">
            <v>1</v>
          </cell>
          <cell r="M27">
            <v>1593.53</v>
          </cell>
          <cell r="N27">
            <v>1</v>
          </cell>
          <cell r="O27">
            <v>42338.172500000001</v>
          </cell>
          <cell r="P27">
            <v>22</v>
          </cell>
        </row>
        <row r="28">
          <cell r="A28">
            <v>50002208</v>
          </cell>
          <cell r="B28">
            <v>34040</v>
          </cell>
          <cell r="C28" t="str">
            <v>CLERK III</v>
          </cell>
          <cell r="D28">
            <v>50019403</v>
          </cell>
          <cell r="E28" t="str">
            <v>GR-017</v>
          </cell>
          <cell r="F28">
            <v>5</v>
          </cell>
          <cell r="G28">
            <v>1956.68</v>
          </cell>
          <cell r="H28">
            <v>21.37</v>
          </cell>
          <cell r="I28">
            <v>2127</v>
          </cell>
          <cell r="J28" t="str">
            <v>JOHNSON</v>
          </cell>
          <cell r="K28" t="str">
            <v>MARILYN</v>
          </cell>
          <cell r="L28">
            <v>1</v>
          </cell>
          <cell r="M28">
            <v>1602.73</v>
          </cell>
          <cell r="N28">
            <v>1</v>
          </cell>
          <cell r="O28">
            <v>41826.362500000003</v>
          </cell>
          <cell r="P28">
            <v>23</v>
          </cell>
          <cell r="Q28" t="str">
            <v>Change cc</v>
          </cell>
        </row>
        <row r="29">
          <cell r="A29">
            <v>50002209</v>
          </cell>
          <cell r="B29">
            <v>34040</v>
          </cell>
          <cell r="C29" t="str">
            <v>CLERK III</v>
          </cell>
          <cell r="D29">
            <v>50019403</v>
          </cell>
          <cell r="E29" t="str">
            <v>GR-017</v>
          </cell>
          <cell r="F29">
            <v>5</v>
          </cell>
          <cell r="G29">
            <v>1956.68</v>
          </cell>
          <cell r="H29">
            <v>21.37</v>
          </cell>
          <cell r="I29">
            <v>6926</v>
          </cell>
          <cell r="J29" t="str">
            <v>TRDAK</v>
          </cell>
          <cell r="K29" t="str">
            <v>WENDY</v>
          </cell>
          <cell r="L29">
            <v>1</v>
          </cell>
          <cell r="M29">
            <v>1602.73</v>
          </cell>
          <cell r="N29">
            <v>1</v>
          </cell>
          <cell r="O29">
            <v>41826.362500000003</v>
          </cell>
          <cell r="P29">
            <v>24</v>
          </cell>
          <cell r="Q29" t="str">
            <v>Change cc</v>
          </cell>
        </row>
        <row r="30">
          <cell r="A30">
            <v>50002210</v>
          </cell>
          <cell r="B30">
            <v>34040</v>
          </cell>
          <cell r="C30" t="str">
            <v>CLERK III</v>
          </cell>
          <cell r="D30">
            <v>50000215</v>
          </cell>
          <cell r="E30" t="str">
            <v>GR-017</v>
          </cell>
          <cell r="F30">
            <v>3</v>
          </cell>
          <cell r="G30">
            <v>1956.68</v>
          </cell>
          <cell r="H30">
            <v>19.7</v>
          </cell>
          <cell r="I30">
            <v>0</v>
          </cell>
          <cell r="L30">
            <v>1</v>
          </cell>
          <cell r="M30">
            <v>1477.5</v>
          </cell>
          <cell r="N30">
            <v>1</v>
          </cell>
          <cell r="O30">
            <v>38556.017500000002</v>
          </cell>
          <cell r="P30">
            <v>25</v>
          </cell>
        </row>
        <row r="31">
          <cell r="A31">
            <v>50002211</v>
          </cell>
          <cell r="B31">
            <v>34040</v>
          </cell>
          <cell r="C31" t="str">
            <v>CLERK III</v>
          </cell>
          <cell r="D31">
            <v>50019403</v>
          </cell>
          <cell r="E31" t="str">
            <v>GR-017</v>
          </cell>
          <cell r="F31">
            <v>5</v>
          </cell>
          <cell r="G31">
            <v>1956.68</v>
          </cell>
          <cell r="H31">
            <v>21.37</v>
          </cell>
          <cell r="I31">
            <v>3668</v>
          </cell>
          <cell r="J31" t="str">
            <v>MORGAN</v>
          </cell>
          <cell r="K31" t="str">
            <v>GEORGINA</v>
          </cell>
          <cell r="L31">
            <v>1</v>
          </cell>
          <cell r="M31">
            <v>1602.73</v>
          </cell>
          <cell r="N31">
            <v>1</v>
          </cell>
          <cell r="O31">
            <v>41826.362500000003</v>
          </cell>
          <cell r="P31">
            <v>26</v>
          </cell>
          <cell r="Q31" t="str">
            <v>Change cc</v>
          </cell>
        </row>
        <row r="32">
          <cell r="A32">
            <v>50002212</v>
          </cell>
          <cell r="B32">
            <v>34040</v>
          </cell>
          <cell r="C32" t="str">
            <v>CLERK IV</v>
          </cell>
          <cell r="D32">
            <v>50019403</v>
          </cell>
          <cell r="E32" t="str">
            <v>GR-025</v>
          </cell>
          <cell r="F32">
            <v>1</v>
          </cell>
          <cell r="G32">
            <v>1956.68</v>
          </cell>
          <cell r="H32">
            <v>22.25</v>
          </cell>
          <cell r="I32">
            <v>5931</v>
          </cell>
          <cell r="J32" t="str">
            <v>TWEMLOW</v>
          </cell>
          <cell r="K32" t="str">
            <v>CHRISTOPHER</v>
          </cell>
          <cell r="L32">
            <v>1</v>
          </cell>
          <cell r="M32">
            <v>1663.25</v>
          </cell>
          <cell r="N32">
            <v>1</v>
          </cell>
          <cell r="O32">
            <v>45947.946799999998</v>
          </cell>
          <cell r="P32">
            <v>27</v>
          </cell>
          <cell r="Q32" t="str">
            <v>Change cc and up step 1 only</v>
          </cell>
        </row>
        <row r="33">
          <cell r="A33">
            <v>50002213</v>
          </cell>
          <cell r="B33">
            <v>35610</v>
          </cell>
          <cell r="C33" t="str">
            <v>WEIGHMASTER I</v>
          </cell>
          <cell r="D33">
            <v>50019978</v>
          </cell>
          <cell r="E33" t="str">
            <v>GR-017</v>
          </cell>
          <cell r="F33">
            <v>5</v>
          </cell>
          <cell r="G33">
            <v>1956.68</v>
          </cell>
          <cell r="H33">
            <v>21.37</v>
          </cell>
          <cell r="I33">
            <v>1973</v>
          </cell>
          <cell r="J33" t="str">
            <v>SKIDMORE</v>
          </cell>
          <cell r="K33" t="str">
            <v>MAUREEN</v>
          </cell>
          <cell r="L33">
            <v>1</v>
          </cell>
          <cell r="M33">
            <v>1602.73</v>
          </cell>
          <cell r="N33">
            <v>1</v>
          </cell>
          <cell r="O33">
            <v>41826.362500000003</v>
          </cell>
          <cell r="P33">
            <v>28</v>
          </cell>
        </row>
        <row r="34">
          <cell r="A34">
            <v>50002282</v>
          </cell>
          <cell r="B34">
            <v>30900</v>
          </cell>
          <cell r="C34" t="str">
            <v>NETWORK SUPPORT SPECIALIST I</v>
          </cell>
          <cell r="D34">
            <v>50000208</v>
          </cell>
          <cell r="E34" t="str">
            <v>GR-023</v>
          </cell>
          <cell r="F34">
            <v>5</v>
          </cell>
          <cell r="G34">
            <v>1826.23</v>
          </cell>
          <cell r="H34">
            <v>27.34</v>
          </cell>
          <cell r="I34">
            <v>7289</v>
          </cell>
          <cell r="J34" t="str">
            <v>DIXON</v>
          </cell>
          <cell r="K34" t="str">
            <v>REBEKAH</v>
          </cell>
          <cell r="L34">
            <v>1</v>
          </cell>
          <cell r="M34">
            <v>1880.54</v>
          </cell>
          <cell r="N34">
            <v>1</v>
          </cell>
          <cell r="O34">
            <v>49084.392500000002</v>
          </cell>
          <cell r="P34">
            <v>29</v>
          </cell>
        </row>
        <row r="35">
          <cell r="A35">
            <v>50003260</v>
          </cell>
          <cell r="B35">
            <v>32200</v>
          </cell>
          <cell r="C35" t="str">
            <v>ENGINEERING ASSISTANT III</v>
          </cell>
          <cell r="D35">
            <v>50000238</v>
          </cell>
          <cell r="E35" t="str">
            <v>GR-021</v>
          </cell>
          <cell r="F35">
            <v>4</v>
          </cell>
          <cell r="G35">
            <v>1826.23</v>
          </cell>
          <cell r="H35">
            <v>24.16</v>
          </cell>
          <cell r="I35">
            <v>7085</v>
          </cell>
          <cell r="J35" t="str">
            <v>ARCHIDE</v>
          </cell>
          <cell r="K35" t="str">
            <v>RON</v>
          </cell>
          <cell r="L35">
            <v>1</v>
          </cell>
          <cell r="M35">
            <v>1761.18</v>
          </cell>
          <cell r="N35">
            <v>1</v>
          </cell>
          <cell r="O35">
            <v>44926.44</v>
          </cell>
          <cell r="P35">
            <v>30</v>
          </cell>
        </row>
        <row r="36">
          <cell r="A36">
            <v>50003415</v>
          </cell>
          <cell r="B36">
            <v>33060</v>
          </cell>
          <cell r="C36" t="str">
            <v>MANAGER ADMINISTRATION-ELECTRICAL OPS</v>
          </cell>
          <cell r="D36">
            <v>50011231</v>
          </cell>
          <cell r="E36" t="str">
            <v>BND-007</v>
          </cell>
          <cell r="F36">
            <v>4</v>
          </cell>
          <cell r="G36">
            <v>1956.68</v>
          </cell>
          <cell r="H36">
            <v>30.69</v>
          </cell>
          <cell r="I36">
            <v>5418</v>
          </cell>
          <cell r="J36" t="str">
            <v>ROBERTS</v>
          </cell>
          <cell r="K36" t="str">
            <v>SHELLEY</v>
          </cell>
          <cell r="L36">
            <v>1</v>
          </cell>
          <cell r="M36">
            <v>2422.4899999999998</v>
          </cell>
          <cell r="N36">
            <v>1</v>
          </cell>
          <cell r="O36">
            <v>62949.789454500002</v>
          </cell>
          <cell r="P36">
            <v>31</v>
          </cell>
        </row>
        <row r="37">
          <cell r="A37">
            <v>50003467</v>
          </cell>
          <cell r="B37">
            <v>36010</v>
          </cell>
          <cell r="C37" t="str">
            <v>TELEPHONE OPERATOR/TYPIST II</v>
          </cell>
          <cell r="D37">
            <v>50011227</v>
          </cell>
          <cell r="E37" t="str">
            <v>GR-013</v>
          </cell>
          <cell r="F37">
            <v>5</v>
          </cell>
          <cell r="G37">
            <v>1826.23</v>
          </cell>
          <cell r="H37">
            <v>18.18</v>
          </cell>
          <cell r="I37">
            <v>4841</v>
          </cell>
          <cell r="J37" t="str">
            <v>PREMJI</v>
          </cell>
          <cell r="K37" t="str">
            <v>SITARA</v>
          </cell>
          <cell r="L37">
            <v>1</v>
          </cell>
          <cell r="M37">
            <v>1272.5899999999999</v>
          </cell>
          <cell r="N37">
            <v>1</v>
          </cell>
          <cell r="O37">
            <v>33209.215000000004</v>
          </cell>
          <cell r="P37">
            <v>32</v>
          </cell>
        </row>
        <row r="38">
          <cell r="A38">
            <v>50003468</v>
          </cell>
          <cell r="B38">
            <v>36010</v>
          </cell>
          <cell r="C38" t="str">
            <v>ENGINEERING ASSISTANT III</v>
          </cell>
          <cell r="D38">
            <v>50011227</v>
          </cell>
          <cell r="E38" t="str">
            <v>GR-021</v>
          </cell>
          <cell r="F38">
            <v>5</v>
          </cell>
          <cell r="G38">
            <v>1826.23</v>
          </cell>
          <cell r="H38">
            <v>25.16</v>
          </cell>
          <cell r="I38">
            <v>3124</v>
          </cell>
          <cell r="J38" t="str">
            <v>CHRISTENSEN</v>
          </cell>
          <cell r="K38" t="str">
            <v>ROSS</v>
          </cell>
          <cell r="L38">
            <v>1</v>
          </cell>
          <cell r="M38">
            <v>1761.18</v>
          </cell>
          <cell r="N38">
            <v>1</v>
          </cell>
          <cell r="O38">
            <v>45961.142500000002</v>
          </cell>
          <cell r="P38">
            <v>33</v>
          </cell>
        </row>
        <row r="39">
          <cell r="A39">
            <v>50003469</v>
          </cell>
          <cell r="B39">
            <v>36010</v>
          </cell>
          <cell r="C39" t="str">
            <v>ENGINEERING ASSISTANT III</v>
          </cell>
          <cell r="D39">
            <v>50011227</v>
          </cell>
          <cell r="E39" t="str">
            <v>GR-021</v>
          </cell>
          <cell r="F39">
            <v>5</v>
          </cell>
          <cell r="G39">
            <v>1826.23</v>
          </cell>
          <cell r="H39">
            <v>25.16</v>
          </cell>
          <cell r="I39">
            <v>4241</v>
          </cell>
          <cell r="J39" t="str">
            <v>TOLHURST</v>
          </cell>
          <cell r="K39" t="str">
            <v>CASEY</v>
          </cell>
          <cell r="L39">
            <v>1</v>
          </cell>
          <cell r="M39">
            <v>1761.18</v>
          </cell>
          <cell r="N39">
            <v>1</v>
          </cell>
          <cell r="O39">
            <v>45961.142500000002</v>
          </cell>
          <cell r="P39">
            <v>34</v>
          </cell>
        </row>
        <row r="40">
          <cell r="A40">
            <v>50003470</v>
          </cell>
          <cell r="B40">
            <v>36010</v>
          </cell>
          <cell r="C40" t="str">
            <v>ENGINEERING ASSISTANT III</v>
          </cell>
          <cell r="D40">
            <v>50011227</v>
          </cell>
          <cell r="E40" t="str">
            <v>GR-023</v>
          </cell>
          <cell r="F40">
            <v>5</v>
          </cell>
          <cell r="G40">
            <v>1826.23</v>
          </cell>
          <cell r="H40">
            <v>27.34</v>
          </cell>
          <cell r="I40">
            <v>1047</v>
          </cell>
          <cell r="J40" t="str">
            <v>SWIFT</v>
          </cell>
          <cell r="K40" t="str">
            <v>DALE</v>
          </cell>
          <cell r="L40">
            <v>1</v>
          </cell>
          <cell r="M40">
            <v>1913.77</v>
          </cell>
          <cell r="N40">
            <v>1</v>
          </cell>
          <cell r="O40">
            <v>49940.767500000002</v>
          </cell>
          <cell r="P40">
            <v>35</v>
          </cell>
        </row>
        <row r="41">
          <cell r="A41">
            <v>50003471</v>
          </cell>
          <cell r="B41">
            <v>36010</v>
          </cell>
          <cell r="C41" t="str">
            <v>ENGINEERING ASSISTANT III</v>
          </cell>
          <cell r="D41">
            <v>50011227</v>
          </cell>
          <cell r="E41" t="str">
            <v>GR-021</v>
          </cell>
          <cell r="F41">
            <v>1</v>
          </cell>
          <cell r="G41">
            <v>1826.23</v>
          </cell>
          <cell r="H41">
            <v>21.37</v>
          </cell>
          <cell r="I41">
            <v>11828</v>
          </cell>
          <cell r="J41" t="str">
            <v>BURNS</v>
          </cell>
          <cell r="K41" t="str">
            <v>MICHAEL</v>
          </cell>
          <cell r="L41">
            <v>1</v>
          </cell>
          <cell r="M41">
            <v>1557.5</v>
          </cell>
          <cell r="N41">
            <v>1</v>
          </cell>
          <cell r="O41">
            <v>42338.172500000001</v>
          </cell>
          <cell r="P41">
            <v>36</v>
          </cell>
        </row>
        <row r="42">
          <cell r="A42">
            <v>50003472</v>
          </cell>
          <cell r="B42">
            <v>36010</v>
          </cell>
          <cell r="C42" t="str">
            <v>ENGINEERING ASSISTANT III</v>
          </cell>
          <cell r="D42">
            <v>50011227</v>
          </cell>
          <cell r="E42" t="str">
            <v>GR-021</v>
          </cell>
          <cell r="F42">
            <v>2</v>
          </cell>
          <cell r="G42">
            <v>1826.23</v>
          </cell>
          <cell r="H42">
            <v>22.25</v>
          </cell>
          <cell r="I42">
            <v>7585</v>
          </cell>
          <cell r="J42" t="str">
            <v>CHAND</v>
          </cell>
          <cell r="K42" t="str">
            <v>ROY</v>
          </cell>
          <cell r="L42">
            <v>1</v>
          </cell>
          <cell r="M42">
            <v>1622.58</v>
          </cell>
          <cell r="N42">
            <v>1</v>
          </cell>
          <cell r="O42">
            <v>41950.171257499998</v>
          </cell>
          <cell r="P42">
            <v>37</v>
          </cell>
        </row>
        <row r="43">
          <cell r="A43">
            <v>50003473</v>
          </cell>
          <cell r="B43">
            <v>36010</v>
          </cell>
          <cell r="C43" t="str">
            <v>ENGINEERING ASSISTANT III</v>
          </cell>
          <cell r="D43">
            <v>50011227</v>
          </cell>
          <cell r="E43" t="str">
            <v>GR-021</v>
          </cell>
          <cell r="F43">
            <v>3</v>
          </cell>
          <cell r="G43">
            <v>1826.23</v>
          </cell>
          <cell r="H43">
            <v>23.18</v>
          </cell>
          <cell r="I43">
            <v>11625</v>
          </cell>
          <cell r="J43" t="str">
            <v>KUMAR</v>
          </cell>
          <cell r="K43" t="str">
            <v>SURESH</v>
          </cell>
          <cell r="L43">
            <v>1</v>
          </cell>
          <cell r="M43">
            <v>1622.62</v>
          </cell>
          <cell r="N43">
            <v>1</v>
          </cell>
          <cell r="O43">
            <v>45961.142500000002</v>
          </cell>
          <cell r="P43">
            <v>38</v>
          </cell>
        </row>
        <row r="44">
          <cell r="A44">
            <v>50003474</v>
          </cell>
          <cell r="B44">
            <v>36010</v>
          </cell>
          <cell r="C44" t="str">
            <v>ENGINEERING ASSISTANT III</v>
          </cell>
          <cell r="D44">
            <v>50011227</v>
          </cell>
          <cell r="E44" t="str">
            <v>GR-021</v>
          </cell>
          <cell r="F44">
            <v>5</v>
          </cell>
          <cell r="G44">
            <v>1826.23</v>
          </cell>
          <cell r="H44">
            <v>25.16</v>
          </cell>
          <cell r="I44">
            <v>6693</v>
          </cell>
          <cell r="J44" t="str">
            <v>CLARKE</v>
          </cell>
          <cell r="K44" t="str">
            <v>D</v>
          </cell>
          <cell r="L44">
            <v>1</v>
          </cell>
          <cell r="M44">
            <v>1761.18</v>
          </cell>
          <cell r="N44">
            <v>1</v>
          </cell>
          <cell r="O44">
            <v>40533.825805</v>
          </cell>
          <cell r="P44">
            <v>39</v>
          </cell>
        </row>
        <row r="45">
          <cell r="A45">
            <v>50003475</v>
          </cell>
          <cell r="B45">
            <v>36010</v>
          </cell>
          <cell r="C45" t="str">
            <v>ENGINEERING ASSISTANT II</v>
          </cell>
          <cell r="D45">
            <v>50011227</v>
          </cell>
          <cell r="E45" t="str">
            <v>GR-017</v>
          </cell>
          <cell r="F45">
            <v>5</v>
          </cell>
          <cell r="G45">
            <v>1826.23</v>
          </cell>
          <cell r="H45">
            <v>21.37</v>
          </cell>
          <cell r="I45">
            <v>3723</v>
          </cell>
          <cell r="J45" t="str">
            <v>LAM</v>
          </cell>
          <cell r="K45" t="str">
            <v>PERRY</v>
          </cell>
          <cell r="L45">
            <v>1</v>
          </cell>
          <cell r="M45">
            <v>1495.9</v>
          </cell>
          <cell r="N45">
            <v>1</v>
          </cell>
          <cell r="O45">
            <v>39037.602500000001</v>
          </cell>
          <cell r="P45">
            <v>40</v>
          </cell>
        </row>
        <row r="46">
          <cell r="A46">
            <v>50003476</v>
          </cell>
          <cell r="B46">
            <v>36010</v>
          </cell>
          <cell r="C46" t="str">
            <v>ENGINEERING ASSISTANT III</v>
          </cell>
          <cell r="D46">
            <v>50011227</v>
          </cell>
          <cell r="E46" t="str">
            <v>GR-021</v>
          </cell>
          <cell r="F46">
            <v>3</v>
          </cell>
          <cell r="G46">
            <v>1826.23</v>
          </cell>
          <cell r="H46">
            <v>23.18</v>
          </cell>
          <cell r="I46">
            <v>0</v>
          </cell>
          <cell r="L46">
            <v>1</v>
          </cell>
          <cell r="M46">
            <v>1622.62</v>
          </cell>
          <cell r="N46">
            <v>1</v>
          </cell>
          <cell r="O46">
            <v>45831.590915000001</v>
          </cell>
          <cell r="P46">
            <v>41</v>
          </cell>
        </row>
        <row r="47">
          <cell r="A47">
            <v>50003477</v>
          </cell>
          <cell r="B47">
            <v>36010</v>
          </cell>
          <cell r="C47" t="str">
            <v>ENGINEERING ASSISTANT III</v>
          </cell>
          <cell r="D47">
            <v>50011227</v>
          </cell>
          <cell r="E47" t="str">
            <v>GR-021</v>
          </cell>
          <cell r="F47">
            <v>1</v>
          </cell>
          <cell r="G47">
            <v>1826.23</v>
          </cell>
          <cell r="H47">
            <v>21.37</v>
          </cell>
          <cell r="I47">
            <v>978</v>
          </cell>
          <cell r="J47" t="str">
            <v>BURNETT</v>
          </cell>
          <cell r="K47" t="str">
            <v>JAMES</v>
          </cell>
          <cell r="L47">
            <v>1</v>
          </cell>
          <cell r="M47">
            <v>1495.9</v>
          </cell>
          <cell r="N47">
            <v>1</v>
          </cell>
          <cell r="O47">
            <v>37191.577307499996</v>
          </cell>
          <cell r="P47">
            <v>42</v>
          </cell>
        </row>
        <row r="48">
          <cell r="A48">
            <v>50003478</v>
          </cell>
          <cell r="B48">
            <v>36010</v>
          </cell>
          <cell r="C48" t="str">
            <v>ENGINEERING ASSISTANT IV</v>
          </cell>
          <cell r="D48">
            <v>50011227</v>
          </cell>
          <cell r="E48" t="str">
            <v>GR-025</v>
          </cell>
          <cell r="F48">
            <v>5</v>
          </cell>
          <cell r="G48">
            <v>1826.23</v>
          </cell>
          <cell r="H48">
            <v>29.69</v>
          </cell>
          <cell r="I48">
            <v>3716</v>
          </cell>
          <cell r="J48" t="str">
            <v>WILKINSON</v>
          </cell>
          <cell r="K48" t="str">
            <v>BARRY</v>
          </cell>
          <cell r="L48">
            <v>1</v>
          </cell>
          <cell r="M48">
            <v>2078.29</v>
          </cell>
          <cell r="N48">
            <v>1</v>
          </cell>
          <cell r="O48">
            <v>54236.747500000005</v>
          </cell>
          <cell r="P48">
            <v>43</v>
          </cell>
        </row>
        <row r="49">
          <cell r="A49">
            <v>50003479</v>
          </cell>
          <cell r="B49">
            <v>36010</v>
          </cell>
          <cell r="C49" t="str">
            <v>ENGINEERING ASSISTANT IV</v>
          </cell>
          <cell r="D49">
            <v>50011227</v>
          </cell>
          <cell r="E49" t="str">
            <v>GR-025</v>
          </cell>
          <cell r="F49">
            <v>5</v>
          </cell>
          <cell r="G49">
            <v>1826.23</v>
          </cell>
          <cell r="H49">
            <v>29.69</v>
          </cell>
          <cell r="I49">
            <v>4352</v>
          </cell>
          <cell r="J49" t="str">
            <v>HAMILTON</v>
          </cell>
          <cell r="K49" t="str">
            <v>RONALD</v>
          </cell>
          <cell r="L49">
            <v>1</v>
          </cell>
          <cell r="M49">
            <v>2064.5300000000002</v>
          </cell>
          <cell r="N49">
            <v>1</v>
          </cell>
          <cell r="O49">
            <v>54666.645604999998</v>
          </cell>
          <cell r="P49">
            <v>44</v>
          </cell>
        </row>
        <row r="50">
          <cell r="A50">
            <v>50003480</v>
          </cell>
          <cell r="B50">
            <v>36010</v>
          </cell>
          <cell r="C50" t="str">
            <v>SENIOR BRANCH HEAD ENGINEERING</v>
          </cell>
          <cell r="D50">
            <v>50011227</v>
          </cell>
          <cell r="E50" t="str">
            <v>BND-012</v>
          </cell>
          <cell r="F50">
            <v>5</v>
          </cell>
          <cell r="G50">
            <v>1826.23</v>
          </cell>
          <cell r="H50">
            <v>50.13</v>
          </cell>
          <cell r="I50">
            <v>3767</v>
          </cell>
          <cell r="J50" t="str">
            <v>ADDIS</v>
          </cell>
          <cell r="K50" t="str">
            <v>JEFFERY</v>
          </cell>
          <cell r="L50">
            <v>1</v>
          </cell>
          <cell r="M50">
            <v>3509.07</v>
          </cell>
          <cell r="N50">
            <v>1</v>
          </cell>
          <cell r="O50">
            <v>91547.49500000001</v>
          </cell>
          <cell r="P50">
            <v>45</v>
          </cell>
        </row>
        <row r="51">
          <cell r="A51">
            <v>50003481</v>
          </cell>
          <cell r="B51">
            <v>36010</v>
          </cell>
          <cell r="C51" t="str">
            <v>CIVIL ENGINEER II</v>
          </cell>
          <cell r="D51">
            <v>50011227</v>
          </cell>
          <cell r="E51" t="str">
            <v>BND-009</v>
          </cell>
          <cell r="F51">
            <v>5</v>
          </cell>
          <cell r="G51">
            <v>1826.23</v>
          </cell>
          <cell r="H51">
            <v>39.799999999999997</v>
          </cell>
          <cell r="I51">
            <v>3564</v>
          </cell>
          <cell r="J51" t="str">
            <v>MCTAGGART</v>
          </cell>
          <cell r="K51" t="str">
            <v>STEPHEN</v>
          </cell>
          <cell r="L51">
            <v>1</v>
          </cell>
          <cell r="M51">
            <v>2785.97</v>
          </cell>
          <cell r="N51">
            <v>1</v>
          </cell>
          <cell r="O51">
            <v>72692.132500000007</v>
          </cell>
          <cell r="P51">
            <v>46</v>
          </cell>
        </row>
        <row r="52">
          <cell r="A52">
            <v>50003482</v>
          </cell>
          <cell r="B52">
            <v>36010</v>
          </cell>
          <cell r="C52" t="str">
            <v>CIVIL ENGINEER II</v>
          </cell>
          <cell r="D52">
            <v>50011227</v>
          </cell>
          <cell r="E52" t="str">
            <v>BND-009</v>
          </cell>
          <cell r="F52">
            <v>5</v>
          </cell>
          <cell r="G52">
            <v>1826.23</v>
          </cell>
          <cell r="H52">
            <v>39.799999999999997</v>
          </cell>
          <cell r="I52">
            <v>3541</v>
          </cell>
          <cell r="J52" t="str">
            <v>DE PIERI</v>
          </cell>
          <cell r="K52" t="str">
            <v>FRANCO</v>
          </cell>
          <cell r="L52">
            <v>1</v>
          </cell>
          <cell r="M52">
            <v>2785.97</v>
          </cell>
          <cell r="N52">
            <v>1</v>
          </cell>
          <cell r="O52">
            <v>72692.132500000007</v>
          </cell>
          <cell r="P52">
            <v>47</v>
          </cell>
        </row>
        <row r="53">
          <cell r="A53">
            <v>50003483</v>
          </cell>
          <cell r="B53">
            <v>36010</v>
          </cell>
          <cell r="C53" t="str">
            <v>CIVIL ENGINEER I</v>
          </cell>
          <cell r="D53">
            <v>50011227</v>
          </cell>
          <cell r="E53" t="str">
            <v>BND-006</v>
          </cell>
          <cell r="F53">
            <v>5</v>
          </cell>
          <cell r="G53">
            <v>1826.23</v>
          </cell>
          <cell r="H53">
            <v>28.85</v>
          </cell>
          <cell r="I53">
            <v>7385</v>
          </cell>
          <cell r="J53" t="str">
            <v>YEE</v>
          </cell>
          <cell r="K53" t="str">
            <v>SHERMAN</v>
          </cell>
          <cell r="L53">
            <v>1</v>
          </cell>
          <cell r="M53">
            <v>2017.49</v>
          </cell>
          <cell r="N53">
            <v>1</v>
          </cell>
          <cell r="O53">
            <v>59467.687500000007</v>
          </cell>
          <cell r="P53">
            <v>48</v>
          </cell>
        </row>
        <row r="54">
          <cell r="A54">
            <v>50003484</v>
          </cell>
          <cell r="B54">
            <v>36010</v>
          </cell>
          <cell r="C54" t="str">
            <v>CIVIL ENGINEER I</v>
          </cell>
          <cell r="D54">
            <v>50011227</v>
          </cell>
          <cell r="E54" t="str">
            <v>BND-008</v>
          </cell>
          <cell r="F54">
            <v>2</v>
          </cell>
          <cell r="G54">
            <v>1826.23</v>
          </cell>
          <cell r="H54">
            <v>30.75</v>
          </cell>
          <cell r="I54">
            <v>11395</v>
          </cell>
          <cell r="J54" t="str">
            <v>IRVINE</v>
          </cell>
          <cell r="K54" t="str">
            <v>MICHAEL JAMES</v>
          </cell>
          <cell r="L54">
            <v>1</v>
          </cell>
          <cell r="M54">
            <v>2279.17</v>
          </cell>
          <cell r="N54">
            <v>1</v>
          </cell>
          <cell r="O54">
            <v>57790.514340000002</v>
          </cell>
          <cell r="P54">
            <v>49</v>
          </cell>
        </row>
        <row r="55">
          <cell r="A55">
            <v>50003485</v>
          </cell>
          <cell r="B55">
            <v>36010</v>
          </cell>
          <cell r="C55" t="str">
            <v>CIVIL ENGINEER I</v>
          </cell>
          <cell r="D55">
            <v>50011227</v>
          </cell>
          <cell r="E55" t="str">
            <v>BND-008</v>
          </cell>
          <cell r="F55">
            <v>5</v>
          </cell>
          <cell r="G55">
            <v>1826.23</v>
          </cell>
          <cell r="L55">
            <v>1</v>
          </cell>
          <cell r="N55">
            <v>1</v>
          </cell>
          <cell r="O55">
            <v>65906.62</v>
          </cell>
          <cell r="P55">
            <v>50</v>
          </cell>
        </row>
        <row r="56">
          <cell r="A56">
            <v>50003486</v>
          </cell>
          <cell r="B56">
            <v>36010</v>
          </cell>
          <cell r="C56" t="str">
            <v>CIVIL ENGINEER I</v>
          </cell>
          <cell r="D56">
            <v>50011227</v>
          </cell>
          <cell r="E56" t="str">
            <v>BND-008</v>
          </cell>
          <cell r="F56">
            <v>3</v>
          </cell>
          <cell r="G56">
            <v>1826.23</v>
          </cell>
          <cell r="H56">
            <v>32.56</v>
          </cell>
          <cell r="I56">
            <v>0</v>
          </cell>
          <cell r="L56">
            <v>1</v>
          </cell>
          <cell r="M56">
            <v>2279.25</v>
          </cell>
          <cell r="N56">
            <v>1</v>
          </cell>
          <cell r="O56">
            <v>59467.687500000007</v>
          </cell>
          <cell r="P56">
            <v>51</v>
          </cell>
        </row>
        <row r="57">
          <cell r="A57">
            <v>50003487</v>
          </cell>
          <cell r="B57">
            <v>36010</v>
          </cell>
          <cell r="C57" t="str">
            <v>SURVEY ASSISTANT</v>
          </cell>
          <cell r="D57">
            <v>50011227</v>
          </cell>
          <cell r="E57" t="str">
            <v>GR-012</v>
          </cell>
          <cell r="F57">
            <v>3</v>
          </cell>
          <cell r="G57">
            <v>1826.23</v>
          </cell>
          <cell r="H57">
            <v>16.13</v>
          </cell>
          <cell r="I57">
            <v>12651</v>
          </cell>
          <cell r="J57" t="str">
            <v>SNOW</v>
          </cell>
          <cell r="K57" t="str">
            <v>LUCAS</v>
          </cell>
          <cell r="L57">
            <v>1</v>
          </cell>
          <cell r="M57">
            <v>1129.1199999999999</v>
          </cell>
          <cell r="N57">
            <v>1</v>
          </cell>
          <cell r="O57">
            <v>29860.687614999999</v>
          </cell>
          <cell r="P57">
            <v>52</v>
          </cell>
        </row>
        <row r="58">
          <cell r="A58">
            <v>50003488</v>
          </cell>
          <cell r="B58">
            <v>36010</v>
          </cell>
          <cell r="C58" t="str">
            <v>SURVEY ASSISTANT</v>
          </cell>
          <cell r="D58">
            <v>50011227</v>
          </cell>
          <cell r="E58" t="str">
            <v>GR-012</v>
          </cell>
          <cell r="F58">
            <v>3</v>
          </cell>
          <cell r="G58">
            <v>1826.23</v>
          </cell>
          <cell r="H58">
            <v>16.13</v>
          </cell>
          <cell r="I58">
            <v>12460</v>
          </cell>
          <cell r="J58" t="str">
            <v>COWAN</v>
          </cell>
          <cell r="K58" t="str">
            <v>JAMES</v>
          </cell>
          <cell r="L58">
            <v>1</v>
          </cell>
          <cell r="M58">
            <v>1129.1199999999999</v>
          </cell>
          <cell r="N58">
            <v>1</v>
          </cell>
          <cell r="O58">
            <v>29860.687614999999</v>
          </cell>
          <cell r="P58">
            <v>53</v>
          </cell>
        </row>
        <row r="59">
          <cell r="A59">
            <v>50003489</v>
          </cell>
          <cell r="B59">
            <v>36010</v>
          </cell>
          <cell r="C59" t="str">
            <v>SURVEY ASSISTANT</v>
          </cell>
          <cell r="D59">
            <v>50011227</v>
          </cell>
          <cell r="E59" t="str">
            <v>GR-012</v>
          </cell>
          <cell r="F59">
            <v>5</v>
          </cell>
          <cell r="G59">
            <v>1826.23</v>
          </cell>
          <cell r="H59">
            <v>17.46</v>
          </cell>
          <cell r="I59">
            <v>6151</v>
          </cell>
          <cell r="J59" t="str">
            <v>BHATHENA</v>
          </cell>
          <cell r="K59" t="str">
            <v>ADIL</v>
          </cell>
          <cell r="L59">
            <v>1</v>
          </cell>
          <cell r="M59">
            <v>1230.58</v>
          </cell>
          <cell r="N59">
            <v>1</v>
          </cell>
          <cell r="O59">
            <v>29461.315000000002</v>
          </cell>
          <cell r="P59">
            <v>54</v>
          </cell>
        </row>
        <row r="60">
          <cell r="A60">
            <v>50003490</v>
          </cell>
          <cell r="B60">
            <v>36010</v>
          </cell>
          <cell r="C60" t="str">
            <v>SYSTEMS ANALYST II</v>
          </cell>
          <cell r="D60">
            <v>50011227</v>
          </cell>
          <cell r="E60" t="str">
            <v>BND-008</v>
          </cell>
          <cell r="F60">
            <v>5</v>
          </cell>
          <cell r="G60">
            <v>1826.23</v>
          </cell>
          <cell r="H60">
            <v>36.18</v>
          </cell>
          <cell r="I60">
            <v>10508</v>
          </cell>
          <cell r="J60" t="str">
            <v>SIIRA</v>
          </cell>
          <cell r="K60" t="str">
            <v>TIMO</v>
          </cell>
          <cell r="L60">
            <v>1</v>
          </cell>
          <cell r="M60">
            <v>2532.5700000000002</v>
          </cell>
          <cell r="N60">
            <v>1</v>
          </cell>
          <cell r="O60">
            <v>67969.148510250001</v>
          </cell>
          <cell r="P60">
            <v>55</v>
          </cell>
        </row>
        <row r="61">
          <cell r="A61">
            <v>50003491</v>
          </cell>
          <cell r="B61">
            <v>36020</v>
          </cell>
          <cell r="C61" t="str">
            <v>SUPERINTENDENT II</v>
          </cell>
          <cell r="D61">
            <v>50011156</v>
          </cell>
          <cell r="E61" t="str">
            <v>BND-110</v>
          </cell>
          <cell r="F61">
            <v>5</v>
          </cell>
          <cell r="G61">
            <v>2087.12</v>
          </cell>
          <cell r="H61">
            <v>37.61</v>
          </cell>
          <cell r="I61">
            <v>2577</v>
          </cell>
          <cell r="J61" t="str">
            <v>HADDEN</v>
          </cell>
          <cell r="K61" t="str">
            <v>BRADLEY</v>
          </cell>
          <cell r="L61">
            <v>1</v>
          </cell>
          <cell r="M61">
            <v>3008.78</v>
          </cell>
          <cell r="N61">
            <v>1</v>
          </cell>
          <cell r="O61">
            <v>78503.392500000002</v>
          </cell>
          <cell r="P61">
            <v>56</v>
          </cell>
        </row>
        <row r="62">
          <cell r="A62">
            <v>50003492</v>
          </cell>
          <cell r="B62">
            <v>36020</v>
          </cell>
          <cell r="C62" t="str">
            <v>SUPERINTENDENT II</v>
          </cell>
          <cell r="D62">
            <v>50011156</v>
          </cell>
          <cell r="E62" t="str">
            <v>BND-110</v>
          </cell>
          <cell r="F62">
            <v>4</v>
          </cell>
          <cell r="G62">
            <v>2087.12</v>
          </cell>
          <cell r="H62">
            <v>33.08</v>
          </cell>
          <cell r="I62">
            <v>9010</v>
          </cell>
          <cell r="J62" t="str">
            <v>NEAL</v>
          </cell>
          <cell r="K62" t="str">
            <v>ROBERT</v>
          </cell>
          <cell r="L62">
            <v>1</v>
          </cell>
          <cell r="M62">
            <v>2785.59</v>
          </cell>
          <cell r="N62">
            <v>1</v>
          </cell>
          <cell r="O62">
            <v>78503.392500000002</v>
          </cell>
          <cell r="P62">
            <v>57</v>
          </cell>
          <cell r="Q62" t="str">
            <v>Grade descrip change</v>
          </cell>
        </row>
        <row r="63">
          <cell r="A63">
            <v>50003493</v>
          </cell>
          <cell r="B63">
            <v>36020</v>
          </cell>
          <cell r="C63" t="str">
            <v>SUPERINTENDENT II</v>
          </cell>
          <cell r="D63">
            <v>50011156</v>
          </cell>
          <cell r="E63" t="str">
            <v>BND-110</v>
          </cell>
          <cell r="F63">
            <v>5</v>
          </cell>
          <cell r="G63">
            <v>2087.12</v>
          </cell>
          <cell r="H63">
            <v>37.61</v>
          </cell>
          <cell r="I63">
            <v>3861</v>
          </cell>
          <cell r="J63" t="str">
            <v>LOWES</v>
          </cell>
          <cell r="K63" t="str">
            <v>GREGG</v>
          </cell>
          <cell r="L63">
            <v>1</v>
          </cell>
          <cell r="M63">
            <v>3008.78</v>
          </cell>
          <cell r="N63">
            <v>1</v>
          </cell>
          <cell r="O63">
            <v>78503.392500000002</v>
          </cell>
          <cell r="P63">
            <v>58</v>
          </cell>
        </row>
        <row r="64">
          <cell r="A64">
            <v>50003495</v>
          </cell>
          <cell r="B64">
            <v>36020</v>
          </cell>
          <cell r="C64" t="str">
            <v>SUPERINTENDENT IV</v>
          </cell>
          <cell r="D64">
            <v>50011156</v>
          </cell>
          <cell r="E64" t="str">
            <v>BND-112</v>
          </cell>
          <cell r="F64">
            <v>5</v>
          </cell>
          <cell r="G64">
            <v>2087.12</v>
          </cell>
          <cell r="H64">
            <v>43.86</v>
          </cell>
          <cell r="I64">
            <v>3059</v>
          </cell>
          <cell r="J64" t="str">
            <v>BOYKO</v>
          </cell>
          <cell r="K64" t="str">
            <v>DAVID</v>
          </cell>
          <cell r="L64">
            <v>1</v>
          </cell>
          <cell r="M64">
            <v>3508.76</v>
          </cell>
          <cell r="N64">
            <v>1</v>
          </cell>
          <cell r="O64">
            <v>91551.525000000009</v>
          </cell>
          <cell r="P64">
            <v>59</v>
          </cell>
        </row>
        <row r="65">
          <cell r="A65">
            <v>50003496</v>
          </cell>
          <cell r="B65">
            <v>36020</v>
          </cell>
          <cell r="C65" t="str">
            <v>ENGINEERING ASSISTANT III</v>
          </cell>
          <cell r="D65">
            <v>50011156</v>
          </cell>
          <cell r="E65" t="str">
            <v>GR-021</v>
          </cell>
          <cell r="F65">
            <v>4</v>
          </cell>
          <cell r="G65">
            <v>1956.68</v>
          </cell>
          <cell r="H65">
            <v>24.16</v>
          </cell>
          <cell r="I65">
            <v>2415</v>
          </cell>
          <cell r="J65" t="str">
            <v>THAM</v>
          </cell>
          <cell r="K65" t="str">
            <v>EILEEN</v>
          </cell>
          <cell r="L65">
            <v>1</v>
          </cell>
          <cell r="M65">
            <v>1880.2</v>
          </cell>
          <cell r="N65">
            <v>1</v>
          </cell>
          <cell r="O65">
            <v>46983.456574999997</v>
          </cell>
          <cell r="P65">
            <v>60</v>
          </cell>
        </row>
        <row r="66">
          <cell r="A66">
            <v>50003497</v>
          </cell>
          <cell r="B66">
            <v>36020</v>
          </cell>
          <cell r="C66" t="str">
            <v>CLERK III</v>
          </cell>
          <cell r="D66">
            <v>50019403</v>
          </cell>
          <cell r="E66" t="str">
            <v>GR-017</v>
          </cell>
          <cell r="F66">
            <v>5</v>
          </cell>
          <cell r="G66">
            <v>1956.68</v>
          </cell>
          <cell r="H66">
            <v>21.37</v>
          </cell>
          <cell r="I66">
            <v>37</v>
          </cell>
          <cell r="J66" t="str">
            <v>ISNOR</v>
          </cell>
          <cell r="K66" t="str">
            <v>ROBERT</v>
          </cell>
          <cell r="L66">
            <v>1</v>
          </cell>
          <cell r="M66">
            <v>1602.73</v>
          </cell>
          <cell r="N66">
            <v>1</v>
          </cell>
          <cell r="O66">
            <v>41826.362500000003</v>
          </cell>
          <cell r="P66">
            <v>61</v>
          </cell>
          <cell r="Q66" t="str">
            <v>Change cc</v>
          </cell>
        </row>
        <row r="67">
          <cell r="A67">
            <v>50003498</v>
          </cell>
          <cell r="B67">
            <v>36020</v>
          </cell>
          <cell r="C67" t="str">
            <v>CLERK III</v>
          </cell>
          <cell r="D67">
            <v>50019403</v>
          </cell>
          <cell r="E67" t="str">
            <v>GR-017</v>
          </cell>
          <cell r="F67">
            <v>5</v>
          </cell>
          <cell r="G67">
            <v>1956.68</v>
          </cell>
          <cell r="H67">
            <v>21.37</v>
          </cell>
          <cell r="I67">
            <v>9082</v>
          </cell>
          <cell r="J67" t="str">
            <v>HENDRICKS</v>
          </cell>
          <cell r="K67" t="str">
            <v>CHRISTINA</v>
          </cell>
          <cell r="L67">
            <v>1</v>
          </cell>
          <cell r="M67">
            <v>1602.73</v>
          </cell>
          <cell r="N67">
            <v>1</v>
          </cell>
          <cell r="O67">
            <v>41826.362500000003</v>
          </cell>
          <cell r="P67">
            <v>62</v>
          </cell>
          <cell r="Q67" t="str">
            <v>Change cc</v>
          </cell>
        </row>
        <row r="68">
          <cell r="A68">
            <v>50003499</v>
          </cell>
          <cell r="B68">
            <v>36020</v>
          </cell>
          <cell r="C68" t="str">
            <v>CLERK III</v>
          </cell>
          <cell r="D68">
            <v>50011156</v>
          </cell>
          <cell r="E68" t="str">
            <v>GR-017</v>
          </cell>
          <cell r="F68">
            <v>3</v>
          </cell>
          <cell r="G68">
            <v>1956.68</v>
          </cell>
          <cell r="H68">
            <v>19.7</v>
          </cell>
          <cell r="I68">
            <v>0</v>
          </cell>
          <cell r="L68">
            <v>1</v>
          </cell>
          <cell r="M68">
            <v>1477.5</v>
          </cell>
          <cell r="N68">
            <v>1</v>
          </cell>
          <cell r="O68">
            <v>38556.017500000002</v>
          </cell>
          <cell r="P68">
            <v>63</v>
          </cell>
        </row>
        <row r="69">
          <cell r="A69">
            <v>50003500</v>
          </cell>
          <cell r="B69">
            <v>36020</v>
          </cell>
          <cell r="C69" t="str">
            <v>CLERK III</v>
          </cell>
          <cell r="D69">
            <v>50019403</v>
          </cell>
          <cell r="E69" t="str">
            <v>GR-017</v>
          </cell>
          <cell r="F69">
            <v>5</v>
          </cell>
          <cell r="G69">
            <v>1956.68</v>
          </cell>
          <cell r="H69">
            <v>21.37</v>
          </cell>
          <cell r="I69">
            <v>3284</v>
          </cell>
          <cell r="J69" t="str">
            <v>ADAM</v>
          </cell>
          <cell r="K69" t="str">
            <v>SHELLEY</v>
          </cell>
          <cell r="L69">
            <v>1</v>
          </cell>
          <cell r="M69">
            <v>1602.73</v>
          </cell>
          <cell r="N69">
            <v>1</v>
          </cell>
          <cell r="O69">
            <v>42393.353612499996</v>
          </cell>
          <cell r="P69">
            <v>64</v>
          </cell>
          <cell r="Q69" t="str">
            <v>Change cc</v>
          </cell>
        </row>
        <row r="70">
          <cell r="A70">
            <v>50003501</v>
          </cell>
          <cell r="B70">
            <v>35480</v>
          </cell>
          <cell r="C70" t="str">
            <v>CLERK III</v>
          </cell>
          <cell r="D70">
            <v>50011156</v>
          </cell>
          <cell r="E70" t="str">
            <v>GR-017</v>
          </cell>
          <cell r="F70">
            <v>3</v>
          </cell>
          <cell r="G70">
            <v>1956.68</v>
          </cell>
          <cell r="H70">
            <v>19.7</v>
          </cell>
          <cell r="I70">
            <v>0</v>
          </cell>
          <cell r="L70">
            <v>1</v>
          </cell>
          <cell r="M70">
            <v>1477.5</v>
          </cell>
          <cell r="N70">
            <v>1</v>
          </cell>
          <cell r="O70">
            <v>38556.017500000002</v>
          </cell>
          <cell r="P70">
            <v>65</v>
          </cell>
        </row>
        <row r="71">
          <cell r="A71">
            <v>50004103</v>
          </cell>
          <cell r="B71">
            <v>37190</v>
          </cell>
          <cell r="C71" t="str">
            <v>LANDSCAPE ARCHITECT</v>
          </cell>
          <cell r="D71">
            <v>50000221</v>
          </cell>
          <cell r="E71" t="str">
            <v>GR-028</v>
          </cell>
          <cell r="F71">
            <v>4</v>
          </cell>
          <cell r="G71">
            <v>1826.23</v>
          </cell>
          <cell r="H71">
            <v>32.31</v>
          </cell>
          <cell r="I71">
            <v>279</v>
          </cell>
          <cell r="J71" t="str">
            <v>SCOTT</v>
          </cell>
          <cell r="K71" t="str">
            <v>DOUGLAS</v>
          </cell>
          <cell r="L71">
            <v>1</v>
          </cell>
          <cell r="M71">
            <v>2352.19</v>
          </cell>
          <cell r="N71">
            <v>1</v>
          </cell>
          <cell r="O71">
            <v>59662.148094999997</v>
          </cell>
          <cell r="P71">
            <v>66</v>
          </cell>
        </row>
        <row r="72">
          <cell r="A72">
            <v>50004145</v>
          </cell>
          <cell r="B72">
            <v>32100</v>
          </cell>
          <cell r="C72" t="str">
            <v>CIVIL ENGINEER I</v>
          </cell>
          <cell r="D72">
            <v>50000237</v>
          </cell>
          <cell r="E72" t="str">
            <v>BND-009</v>
          </cell>
          <cell r="F72">
            <v>5</v>
          </cell>
          <cell r="G72">
            <v>1826.23</v>
          </cell>
          <cell r="H72">
            <v>39.799999999999997</v>
          </cell>
          <cell r="I72">
            <v>4851</v>
          </cell>
          <cell r="J72" t="str">
            <v>KLIMCHUK</v>
          </cell>
          <cell r="K72" t="str">
            <v>DON</v>
          </cell>
          <cell r="L72">
            <v>1</v>
          </cell>
          <cell r="M72">
            <v>2785.97</v>
          </cell>
          <cell r="N72">
            <v>1</v>
          </cell>
          <cell r="O72">
            <v>72692.132500000007</v>
          </cell>
          <cell r="P72">
            <v>67</v>
          </cell>
        </row>
        <row r="73">
          <cell r="A73">
            <v>50004490</v>
          </cell>
          <cell r="B73">
            <v>35610</v>
          </cell>
          <cell r="C73" t="str">
            <v>CLERK II</v>
          </cell>
          <cell r="D73">
            <v>50019978</v>
          </cell>
          <cell r="E73" t="str">
            <v>GR-013</v>
          </cell>
          <cell r="F73">
            <v>4</v>
          </cell>
          <cell r="G73">
            <v>1956.68</v>
          </cell>
          <cell r="H73">
            <v>17.46</v>
          </cell>
          <cell r="I73">
            <v>9658</v>
          </cell>
          <cell r="J73" t="str">
            <v>MA</v>
          </cell>
          <cell r="K73" t="str">
            <v>EILEEN</v>
          </cell>
          <cell r="L73">
            <v>1</v>
          </cell>
          <cell r="M73">
            <v>1339.36</v>
          </cell>
          <cell r="N73">
            <v>1</v>
          </cell>
          <cell r="O73">
            <v>33243.782412499997</v>
          </cell>
          <cell r="P73">
            <v>68</v>
          </cell>
        </row>
        <row r="74">
          <cell r="A74">
            <v>50004491</v>
          </cell>
          <cell r="B74">
            <v>35600</v>
          </cell>
          <cell r="C74" t="str">
            <v>CLERK TYPIST III</v>
          </cell>
          <cell r="D74">
            <v>50010397</v>
          </cell>
          <cell r="E74" t="str">
            <v>GR-015</v>
          </cell>
          <cell r="F74">
            <v>4</v>
          </cell>
          <cell r="G74">
            <v>1956.68</v>
          </cell>
          <cell r="H74">
            <v>18.91</v>
          </cell>
          <cell r="I74">
            <v>402</v>
          </cell>
          <cell r="J74" t="str">
            <v>THOMPSON</v>
          </cell>
          <cell r="K74" t="str">
            <v>JUDITH</v>
          </cell>
          <cell r="L74">
            <v>1</v>
          </cell>
          <cell r="M74">
            <v>1477.5</v>
          </cell>
          <cell r="N74">
            <v>1</v>
          </cell>
          <cell r="O74">
            <v>39081.739839999995</v>
          </cell>
          <cell r="P74">
            <v>69</v>
          </cell>
        </row>
        <row r="75">
          <cell r="A75">
            <v>50004492</v>
          </cell>
          <cell r="B75">
            <v>35480</v>
          </cell>
          <cell r="C75" t="str">
            <v>CLERK II</v>
          </cell>
          <cell r="D75">
            <v>50011102</v>
          </cell>
          <cell r="E75" t="str">
            <v>GR-013</v>
          </cell>
          <cell r="F75">
            <v>5</v>
          </cell>
          <cell r="G75">
            <v>1956.68</v>
          </cell>
          <cell r="H75">
            <v>18.18</v>
          </cell>
          <cell r="I75">
            <v>78</v>
          </cell>
          <cell r="J75" t="str">
            <v>ESTANISLAO</v>
          </cell>
          <cell r="K75" t="str">
            <v>MELCHOR</v>
          </cell>
          <cell r="L75">
            <v>1</v>
          </cell>
          <cell r="M75">
            <v>1363.47</v>
          </cell>
          <cell r="N75">
            <v>1</v>
          </cell>
          <cell r="O75">
            <v>35581.877500000002</v>
          </cell>
          <cell r="P75">
            <v>70</v>
          </cell>
        </row>
        <row r="76">
          <cell r="A76">
            <v>50004493</v>
          </cell>
          <cell r="B76">
            <v>35480</v>
          </cell>
          <cell r="C76" t="str">
            <v>CLERK III</v>
          </cell>
          <cell r="D76">
            <v>50019403</v>
          </cell>
          <cell r="E76" t="str">
            <v>GR-017</v>
          </cell>
          <cell r="F76">
            <v>5</v>
          </cell>
          <cell r="G76">
            <v>1956.68</v>
          </cell>
          <cell r="H76">
            <v>21.37</v>
          </cell>
          <cell r="I76">
            <v>2301</v>
          </cell>
          <cell r="J76" t="str">
            <v>OLNEY</v>
          </cell>
          <cell r="K76" t="str">
            <v>JUANITA</v>
          </cell>
          <cell r="L76">
            <v>1</v>
          </cell>
          <cell r="M76">
            <v>1602.73</v>
          </cell>
          <cell r="N76">
            <v>1</v>
          </cell>
          <cell r="O76">
            <v>38556.017500000002</v>
          </cell>
          <cell r="P76">
            <v>71</v>
          </cell>
          <cell r="Q76" t="str">
            <v>Change cc</v>
          </cell>
        </row>
        <row r="77">
          <cell r="A77">
            <v>50004494</v>
          </cell>
          <cell r="B77">
            <v>35480</v>
          </cell>
          <cell r="C77" t="str">
            <v>CLERK III</v>
          </cell>
          <cell r="D77">
            <v>50019403</v>
          </cell>
          <cell r="E77" t="str">
            <v>GR-017</v>
          </cell>
          <cell r="F77">
            <v>5</v>
          </cell>
          <cell r="G77">
            <v>1956.68</v>
          </cell>
          <cell r="H77">
            <v>21.37</v>
          </cell>
          <cell r="I77">
            <v>7550</v>
          </cell>
          <cell r="J77" t="str">
            <v>VILLAMAYOR</v>
          </cell>
          <cell r="K77" t="str">
            <v>EVELYN</v>
          </cell>
          <cell r="L77">
            <v>1</v>
          </cell>
          <cell r="M77">
            <v>1602.73</v>
          </cell>
          <cell r="N77">
            <v>1</v>
          </cell>
          <cell r="O77">
            <v>41826.362500000003</v>
          </cell>
          <cell r="P77">
            <v>72</v>
          </cell>
          <cell r="Q77" t="str">
            <v>Change cc</v>
          </cell>
        </row>
        <row r="78">
          <cell r="A78">
            <v>50004495</v>
          </cell>
          <cell r="B78">
            <v>35480</v>
          </cell>
          <cell r="C78" t="str">
            <v>CLERK III</v>
          </cell>
          <cell r="D78">
            <v>50019403</v>
          </cell>
          <cell r="E78" t="str">
            <v>GR-017</v>
          </cell>
          <cell r="F78">
            <v>5</v>
          </cell>
          <cell r="G78">
            <v>1956.68</v>
          </cell>
          <cell r="H78">
            <v>21.37</v>
          </cell>
          <cell r="I78">
            <v>3315</v>
          </cell>
          <cell r="J78" t="str">
            <v>MCCLURE</v>
          </cell>
          <cell r="K78" t="str">
            <v>WILLIAM</v>
          </cell>
          <cell r="L78">
            <v>1</v>
          </cell>
          <cell r="M78">
            <v>1602.73</v>
          </cell>
          <cell r="N78">
            <v>1</v>
          </cell>
          <cell r="O78">
            <v>41826.362500000003</v>
          </cell>
          <cell r="P78">
            <v>73</v>
          </cell>
          <cell r="Q78" t="str">
            <v>Change cc</v>
          </cell>
        </row>
        <row r="79">
          <cell r="A79">
            <v>50004496</v>
          </cell>
          <cell r="B79">
            <v>35480</v>
          </cell>
          <cell r="C79" t="str">
            <v>CLERK V</v>
          </cell>
          <cell r="D79">
            <v>50011102</v>
          </cell>
          <cell r="E79" t="str">
            <v>GR-022</v>
          </cell>
          <cell r="F79">
            <v>3</v>
          </cell>
          <cell r="G79">
            <v>1956.68</v>
          </cell>
          <cell r="H79">
            <v>24.16</v>
          </cell>
          <cell r="I79">
            <v>5081</v>
          </cell>
          <cell r="J79" t="str">
            <v>HARKER</v>
          </cell>
          <cell r="K79" t="str">
            <v>CAROLINE</v>
          </cell>
          <cell r="L79">
            <v>1</v>
          </cell>
          <cell r="M79">
            <v>1886.98</v>
          </cell>
          <cell r="N79">
            <v>1</v>
          </cell>
          <cell r="O79">
            <v>47929.048419999999</v>
          </cell>
          <cell r="P79">
            <v>74</v>
          </cell>
        </row>
        <row r="80">
          <cell r="A80">
            <v>50004497</v>
          </cell>
          <cell r="B80">
            <v>35480</v>
          </cell>
          <cell r="C80" t="str">
            <v>ENGINEERING ASSISTANT III</v>
          </cell>
          <cell r="D80">
            <v>50011102</v>
          </cell>
          <cell r="E80" t="str">
            <v>GR-021</v>
          </cell>
          <cell r="F80">
            <v>3</v>
          </cell>
          <cell r="G80">
            <v>1956.68</v>
          </cell>
          <cell r="H80">
            <v>23.18</v>
          </cell>
          <cell r="I80">
            <v>0</v>
          </cell>
          <cell r="L80">
            <v>1</v>
          </cell>
          <cell r="M80">
            <v>1738.53</v>
          </cell>
          <cell r="N80">
            <v>1</v>
          </cell>
          <cell r="O80">
            <v>49244.585000000006</v>
          </cell>
          <cell r="P80">
            <v>75</v>
          </cell>
        </row>
        <row r="81">
          <cell r="A81">
            <v>50004498</v>
          </cell>
          <cell r="B81">
            <v>35480</v>
          </cell>
          <cell r="C81" t="str">
            <v>SUPERINTENDENT IV</v>
          </cell>
          <cell r="D81">
            <v>50011102</v>
          </cell>
          <cell r="E81" t="str">
            <v>BND-112</v>
          </cell>
          <cell r="F81">
            <v>5</v>
          </cell>
          <cell r="G81">
            <v>2087.12</v>
          </cell>
          <cell r="H81">
            <v>43.86</v>
          </cell>
          <cell r="I81">
            <v>403</v>
          </cell>
          <cell r="J81" t="str">
            <v>MCLEWIN</v>
          </cell>
          <cell r="K81" t="str">
            <v>JOHN</v>
          </cell>
          <cell r="L81">
            <v>1</v>
          </cell>
          <cell r="M81">
            <v>3508.76</v>
          </cell>
          <cell r="N81">
            <v>1</v>
          </cell>
          <cell r="O81">
            <v>91551.524999999994</v>
          </cell>
          <cell r="P81">
            <v>76</v>
          </cell>
        </row>
        <row r="82">
          <cell r="A82">
            <v>50004499</v>
          </cell>
          <cell r="B82">
            <v>35480</v>
          </cell>
          <cell r="C82" t="str">
            <v>SUPERINTENDENT II</v>
          </cell>
          <cell r="D82">
            <v>50011102</v>
          </cell>
          <cell r="E82" t="str">
            <v>BND-110</v>
          </cell>
          <cell r="F82">
            <v>5</v>
          </cell>
          <cell r="G82">
            <v>2087.12</v>
          </cell>
          <cell r="H82">
            <v>37.61</v>
          </cell>
          <cell r="I82">
            <v>2365</v>
          </cell>
          <cell r="J82" t="str">
            <v>ROLLAND</v>
          </cell>
          <cell r="K82" t="str">
            <v>ROBERT</v>
          </cell>
          <cell r="L82">
            <v>1</v>
          </cell>
          <cell r="M82">
            <v>3008.78</v>
          </cell>
          <cell r="N82">
            <v>1</v>
          </cell>
          <cell r="O82">
            <v>78503.392499999987</v>
          </cell>
          <cell r="P82">
            <v>77</v>
          </cell>
        </row>
        <row r="83">
          <cell r="A83">
            <v>50004500</v>
          </cell>
          <cell r="B83">
            <v>35480</v>
          </cell>
          <cell r="C83" t="str">
            <v>SUPERINTENDENT II</v>
          </cell>
          <cell r="D83">
            <v>50011102</v>
          </cell>
          <cell r="E83" t="str">
            <v>BND-110</v>
          </cell>
          <cell r="F83">
            <v>5</v>
          </cell>
          <cell r="G83">
            <v>2087.12</v>
          </cell>
          <cell r="H83">
            <v>37.61</v>
          </cell>
          <cell r="I83">
            <v>4236</v>
          </cell>
          <cell r="J83" t="str">
            <v>WILLIAMS</v>
          </cell>
          <cell r="K83" t="str">
            <v>JOHN</v>
          </cell>
          <cell r="L83">
            <v>1</v>
          </cell>
          <cell r="M83">
            <v>3008.78</v>
          </cell>
          <cell r="N83">
            <v>1</v>
          </cell>
          <cell r="O83">
            <v>78503.392499999987</v>
          </cell>
          <cell r="P83">
            <v>78</v>
          </cell>
        </row>
        <row r="84">
          <cell r="A84">
            <v>50004501</v>
          </cell>
          <cell r="B84">
            <v>35480</v>
          </cell>
          <cell r="C84" t="str">
            <v>FOREMAN III</v>
          </cell>
          <cell r="D84">
            <v>50011102</v>
          </cell>
          <cell r="E84" t="str">
            <v>GR-026</v>
          </cell>
          <cell r="F84">
            <v>3</v>
          </cell>
          <cell r="G84">
            <v>2087.12</v>
          </cell>
          <cell r="H84">
            <v>27.31</v>
          </cell>
          <cell r="I84">
            <v>1801</v>
          </cell>
          <cell r="J84" t="str">
            <v>HARDER</v>
          </cell>
          <cell r="K84" t="str">
            <v>STANLEY</v>
          </cell>
          <cell r="L84">
            <v>1</v>
          </cell>
          <cell r="M84">
            <v>2184.77</v>
          </cell>
          <cell r="N84">
            <v>1</v>
          </cell>
          <cell r="O84">
            <v>57785.260610000005</v>
          </cell>
          <cell r="P84">
            <v>79</v>
          </cell>
        </row>
        <row r="85">
          <cell r="A85">
            <v>50004502</v>
          </cell>
          <cell r="B85">
            <v>35500</v>
          </cell>
          <cell r="C85" t="str">
            <v>FOREMAN IIA</v>
          </cell>
          <cell r="D85">
            <v>50019976</v>
          </cell>
          <cell r="E85" t="str">
            <v>GR-025</v>
          </cell>
          <cell r="F85">
            <v>3</v>
          </cell>
          <cell r="G85">
            <v>2087.12</v>
          </cell>
          <cell r="H85">
            <v>26.2</v>
          </cell>
          <cell r="I85">
            <v>0</v>
          </cell>
          <cell r="L85">
            <v>1</v>
          </cell>
          <cell r="M85">
            <v>2096.0300000000002</v>
          </cell>
          <cell r="N85">
            <v>1</v>
          </cell>
          <cell r="O85">
            <v>55439.661832499994</v>
          </cell>
          <cell r="P85">
            <v>80</v>
          </cell>
        </row>
        <row r="86">
          <cell r="A86">
            <v>50004503</v>
          </cell>
          <cell r="B86">
            <v>35480</v>
          </cell>
          <cell r="C86" t="str">
            <v>FOREMAN II</v>
          </cell>
          <cell r="D86">
            <v>50011102</v>
          </cell>
          <cell r="E86" t="str">
            <v>GR-024</v>
          </cell>
          <cell r="F86">
            <v>3</v>
          </cell>
          <cell r="G86">
            <v>2087.12</v>
          </cell>
          <cell r="H86">
            <v>25.15</v>
          </cell>
          <cell r="I86">
            <v>2589</v>
          </cell>
          <cell r="J86" t="str">
            <v>BUCHAN</v>
          </cell>
          <cell r="K86" t="str">
            <v>ROBERT</v>
          </cell>
          <cell r="L86">
            <v>1</v>
          </cell>
          <cell r="M86">
            <v>2011.98</v>
          </cell>
          <cell r="N86">
            <v>1</v>
          </cell>
          <cell r="O86">
            <v>53217.623112499998</v>
          </cell>
          <cell r="P86">
            <v>81</v>
          </cell>
        </row>
        <row r="87">
          <cell r="A87">
            <v>50004504</v>
          </cell>
          <cell r="B87">
            <v>35480</v>
          </cell>
          <cell r="C87" t="str">
            <v>FOREMAN II</v>
          </cell>
          <cell r="D87">
            <v>50011102</v>
          </cell>
          <cell r="E87" t="str">
            <v>GR-024</v>
          </cell>
          <cell r="F87">
            <v>3</v>
          </cell>
          <cell r="G87">
            <v>2087.12</v>
          </cell>
          <cell r="H87">
            <v>25.15</v>
          </cell>
          <cell r="I87">
            <v>624</v>
          </cell>
          <cell r="J87" t="str">
            <v>TRACY</v>
          </cell>
          <cell r="K87" t="str">
            <v>LESLIE</v>
          </cell>
          <cell r="L87">
            <v>1</v>
          </cell>
          <cell r="M87">
            <v>2011.98</v>
          </cell>
          <cell r="N87">
            <v>1</v>
          </cell>
          <cell r="O87">
            <v>53217.623112499998</v>
          </cell>
          <cell r="P87">
            <v>82</v>
          </cell>
        </row>
        <row r="88">
          <cell r="A88">
            <v>50004505</v>
          </cell>
          <cell r="B88">
            <v>35480</v>
          </cell>
          <cell r="C88" t="str">
            <v>FOREMAN II</v>
          </cell>
          <cell r="D88">
            <v>50011102</v>
          </cell>
          <cell r="E88" t="str">
            <v>GR-024</v>
          </cell>
          <cell r="F88">
            <v>3</v>
          </cell>
          <cell r="G88">
            <v>2087.12</v>
          </cell>
          <cell r="H88">
            <v>25.15</v>
          </cell>
          <cell r="I88">
            <v>2978</v>
          </cell>
          <cell r="J88" t="str">
            <v>SANDISON</v>
          </cell>
          <cell r="K88" t="str">
            <v>ROBERT</v>
          </cell>
          <cell r="L88">
            <v>1</v>
          </cell>
          <cell r="M88">
            <v>2011.98</v>
          </cell>
          <cell r="N88">
            <v>1</v>
          </cell>
          <cell r="O88">
            <v>53217.623112499998</v>
          </cell>
          <cell r="P88">
            <v>83</v>
          </cell>
        </row>
        <row r="89">
          <cell r="A89">
            <v>50004506</v>
          </cell>
          <cell r="B89">
            <v>35480</v>
          </cell>
          <cell r="C89" t="str">
            <v>FOREMAN II</v>
          </cell>
          <cell r="D89">
            <v>50011102</v>
          </cell>
          <cell r="E89" t="str">
            <v>GR-024</v>
          </cell>
          <cell r="F89">
            <v>3</v>
          </cell>
          <cell r="G89">
            <v>2087.12</v>
          </cell>
          <cell r="H89">
            <v>25.15</v>
          </cell>
          <cell r="I89">
            <v>2199</v>
          </cell>
          <cell r="J89" t="str">
            <v>CORDICK</v>
          </cell>
          <cell r="K89" t="str">
            <v>WAYNE</v>
          </cell>
          <cell r="L89">
            <v>1</v>
          </cell>
          <cell r="M89">
            <v>2011.98</v>
          </cell>
          <cell r="N89">
            <v>1</v>
          </cell>
          <cell r="O89">
            <v>53217.623112499998</v>
          </cell>
          <cell r="P89">
            <v>84</v>
          </cell>
        </row>
        <row r="90">
          <cell r="A90">
            <v>50004507</v>
          </cell>
          <cell r="B90">
            <v>35500</v>
          </cell>
          <cell r="C90" t="str">
            <v>FOREMAN II</v>
          </cell>
          <cell r="D90">
            <v>50019976</v>
          </cell>
          <cell r="E90" t="str">
            <v>GR-024</v>
          </cell>
          <cell r="F90">
            <v>3</v>
          </cell>
          <cell r="G90">
            <v>2087.12</v>
          </cell>
          <cell r="H90">
            <v>25.15</v>
          </cell>
          <cell r="I90">
            <v>5604</v>
          </cell>
          <cell r="J90" t="str">
            <v>VASS</v>
          </cell>
          <cell r="K90" t="str">
            <v>MARK</v>
          </cell>
          <cell r="L90">
            <v>1</v>
          </cell>
          <cell r="M90">
            <v>1991.39</v>
          </cell>
          <cell r="N90">
            <v>1</v>
          </cell>
          <cell r="O90">
            <v>52832.646734999995</v>
          </cell>
          <cell r="P90">
            <v>85</v>
          </cell>
        </row>
        <row r="91">
          <cell r="A91">
            <v>50004508</v>
          </cell>
          <cell r="B91">
            <v>35480</v>
          </cell>
          <cell r="C91" t="str">
            <v>FOREMAN II</v>
          </cell>
          <cell r="D91">
            <v>50011102</v>
          </cell>
          <cell r="E91" t="str">
            <v>GR-024</v>
          </cell>
          <cell r="F91">
            <v>3</v>
          </cell>
          <cell r="G91">
            <v>2087.12</v>
          </cell>
          <cell r="H91">
            <v>25.15</v>
          </cell>
          <cell r="I91">
            <v>0</v>
          </cell>
          <cell r="L91">
            <v>1</v>
          </cell>
          <cell r="M91">
            <v>2012.01</v>
          </cell>
          <cell r="N91">
            <v>1</v>
          </cell>
          <cell r="O91">
            <v>53217.623112499998</v>
          </cell>
          <cell r="P91">
            <v>86</v>
          </cell>
        </row>
        <row r="92">
          <cell r="A92">
            <v>50004509</v>
          </cell>
          <cell r="B92">
            <v>35480</v>
          </cell>
          <cell r="C92" t="str">
            <v>CLERK II</v>
          </cell>
          <cell r="D92">
            <v>50011102</v>
          </cell>
          <cell r="E92" t="str">
            <v>GR-013</v>
          </cell>
          <cell r="F92">
            <v>5</v>
          </cell>
          <cell r="G92">
            <v>1956.68</v>
          </cell>
          <cell r="H92">
            <v>18.18</v>
          </cell>
          <cell r="I92">
            <v>4196</v>
          </cell>
          <cell r="J92" t="str">
            <v>NYHUS</v>
          </cell>
          <cell r="K92" t="str">
            <v>PAMELA</v>
          </cell>
          <cell r="L92">
            <v>1</v>
          </cell>
          <cell r="M92">
            <v>1345.49</v>
          </cell>
          <cell r="N92">
            <v>1</v>
          </cell>
          <cell r="O92">
            <v>35647.587167499994</v>
          </cell>
          <cell r="P92">
            <v>87</v>
          </cell>
        </row>
        <row r="93">
          <cell r="A93">
            <v>50004510</v>
          </cell>
          <cell r="B93">
            <v>35480</v>
          </cell>
          <cell r="C93" t="str">
            <v>FOREMAN II</v>
          </cell>
          <cell r="D93">
            <v>50011102</v>
          </cell>
          <cell r="E93" t="str">
            <v>GR-024</v>
          </cell>
          <cell r="F93">
            <v>3</v>
          </cell>
          <cell r="G93">
            <v>2087.12</v>
          </cell>
          <cell r="H93">
            <v>25.15</v>
          </cell>
          <cell r="I93">
            <v>0</v>
          </cell>
          <cell r="L93">
            <v>1</v>
          </cell>
          <cell r="M93">
            <v>2012.01</v>
          </cell>
          <cell r="N93">
            <v>1</v>
          </cell>
          <cell r="O93">
            <v>48285.445</v>
          </cell>
          <cell r="P93">
            <v>88</v>
          </cell>
        </row>
        <row r="94">
          <cell r="A94">
            <v>50004512</v>
          </cell>
          <cell r="B94">
            <v>35610</v>
          </cell>
          <cell r="C94" t="str">
            <v>WEIGHMASTER I</v>
          </cell>
          <cell r="D94">
            <v>50019978</v>
          </cell>
          <cell r="E94" t="str">
            <v>GR-017</v>
          </cell>
          <cell r="F94">
            <v>2</v>
          </cell>
          <cell r="G94">
            <v>913.12</v>
          </cell>
          <cell r="H94">
            <v>18.91</v>
          </cell>
          <cell r="I94">
            <v>2377</v>
          </cell>
          <cell r="J94" t="str">
            <v>BACKUS</v>
          </cell>
          <cell r="K94" t="str">
            <v>LEAH</v>
          </cell>
          <cell r="L94">
            <v>0.47</v>
          </cell>
          <cell r="M94">
            <v>661.84</v>
          </cell>
          <cell r="N94">
            <v>1</v>
          </cell>
          <cell r="O94">
            <v>42093.415755319147</v>
          </cell>
          <cell r="P94">
            <v>89</v>
          </cell>
        </row>
        <row r="95">
          <cell r="A95">
            <v>50004513</v>
          </cell>
          <cell r="B95">
            <v>35610</v>
          </cell>
          <cell r="C95" t="str">
            <v>WEIGHMASTER I</v>
          </cell>
          <cell r="D95">
            <v>50019978</v>
          </cell>
          <cell r="E95" t="str">
            <v>GR-017</v>
          </cell>
          <cell r="F95">
            <v>5</v>
          </cell>
          <cell r="G95">
            <v>1956.68</v>
          </cell>
          <cell r="H95">
            <v>21.37</v>
          </cell>
          <cell r="I95">
            <v>3051</v>
          </cell>
          <cell r="J95" t="str">
            <v>JACKSON</v>
          </cell>
          <cell r="K95" t="str">
            <v>KATHLEEN</v>
          </cell>
          <cell r="L95">
            <v>1</v>
          </cell>
          <cell r="M95">
            <v>1602.73</v>
          </cell>
          <cell r="N95">
            <v>1</v>
          </cell>
          <cell r="O95">
            <v>41826.362500000003</v>
          </cell>
          <cell r="P95">
            <v>90</v>
          </cell>
        </row>
        <row r="96">
          <cell r="A96">
            <v>50004514</v>
          </cell>
          <cell r="B96">
            <v>35610</v>
          </cell>
          <cell r="C96" t="str">
            <v>WEIGHMASTER I</v>
          </cell>
          <cell r="D96">
            <v>50019978</v>
          </cell>
          <cell r="E96" t="str">
            <v>GR-017</v>
          </cell>
          <cell r="F96">
            <v>5</v>
          </cell>
          <cell r="G96">
            <v>1956.68</v>
          </cell>
          <cell r="H96">
            <v>21.37</v>
          </cell>
          <cell r="I96">
            <v>2733</v>
          </cell>
          <cell r="J96" t="str">
            <v>KIDNER</v>
          </cell>
          <cell r="K96" t="str">
            <v>JUDI</v>
          </cell>
          <cell r="L96">
            <v>1</v>
          </cell>
          <cell r="M96">
            <v>1602.73</v>
          </cell>
          <cell r="N96">
            <v>1</v>
          </cell>
          <cell r="O96">
            <v>41826.362500000003</v>
          </cell>
          <cell r="P96">
            <v>91</v>
          </cell>
        </row>
        <row r="97">
          <cell r="A97">
            <v>50004516</v>
          </cell>
          <cell r="B97">
            <v>30600</v>
          </cell>
          <cell r="C97" t="str">
            <v>SUPERINTENDENT III</v>
          </cell>
          <cell r="D97">
            <v>50011229</v>
          </cell>
          <cell r="E97" t="str">
            <v>BND-111</v>
          </cell>
          <cell r="F97">
            <v>5</v>
          </cell>
          <cell r="G97">
            <v>2087.12</v>
          </cell>
          <cell r="H97">
            <v>40.61</v>
          </cell>
          <cell r="I97">
            <v>3438</v>
          </cell>
          <cell r="J97" t="str">
            <v>KARLSSON</v>
          </cell>
          <cell r="K97" t="str">
            <v>PHILIP</v>
          </cell>
          <cell r="L97">
            <v>1</v>
          </cell>
          <cell r="M97">
            <v>3248.77</v>
          </cell>
          <cell r="N97">
            <v>1</v>
          </cell>
          <cell r="O97">
            <v>84765.005000000005</v>
          </cell>
          <cell r="P97">
            <v>92</v>
          </cell>
        </row>
        <row r="98">
          <cell r="A98">
            <v>50004517</v>
          </cell>
          <cell r="B98">
            <v>30600</v>
          </cell>
          <cell r="C98" t="str">
            <v>CLERK III</v>
          </cell>
          <cell r="D98">
            <v>50011229</v>
          </cell>
          <cell r="E98" t="str">
            <v>GR-017</v>
          </cell>
          <cell r="F98">
            <v>5</v>
          </cell>
          <cell r="G98">
            <v>2087.12</v>
          </cell>
          <cell r="H98">
            <v>21.37</v>
          </cell>
          <cell r="I98">
            <v>3030</v>
          </cell>
          <cell r="J98" t="str">
            <v>BACCHUS</v>
          </cell>
          <cell r="K98" t="str">
            <v>JOANN</v>
          </cell>
          <cell r="L98">
            <v>1</v>
          </cell>
          <cell r="M98">
            <v>1709.59</v>
          </cell>
          <cell r="N98">
            <v>1</v>
          </cell>
          <cell r="O98">
            <v>44615.122500000005</v>
          </cell>
          <cell r="P98">
            <v>93</v>
          </cell>
        </row>
        <row r="99">
          <cell r="A99">
            <v>50004518</v>
          </cell>
          <cell r="B99">
            <v>30600</v>
          </cell>
          <cell r="C99" t="str">
            <v>CLERK TYPIST III</v>
          </cell>
          <cell r="D99">
            <v>50011229</v>
          </cell>
          <cell r="E99" t="str">
            <v>GR-015</v>
          </cell>
          <cell r="F99">
            <v>5</v>
          </cell>
          <cell r="G99">
            <v>1956.68</v>
          </cell>
          <cell r="H99">
            <v>19.7</v>
          </cell>
          <cell r="I99">
            <v>5072</v>
          </cell>
          <cell r="J99" t="str">
            <v>PETTIFER</v>
          </cell>
          <cell r="K99" t="str">
            <v>LORI</v>
          </cell>
          <cell r="L99">
            <v>0.5</v>
          </cell>
          <cell r="M99">
            <v>738.75</v>
          </cell>
          <cell r="N99">
            <v>0.5</v>
          </cell>
          <cell r="O99">
            <v>19279.52</v>
          </cell>
          <cell r="P99">
            <v>94</v>
          </cell>
        </row>
        <row r="100">
          <cell r="A100">
            <v>50004518</v>
          </cell>
          <cell r="B100">
            <v>30600</v>
          </cell>
          <cell r="C100" t="str">
            <v>CLERK TYPIST III</v>
          </cell>
          <cell r="D100">
            <v>50011229</v>
          </cell>
          <cell r="E100" t="str">
            <v>GR-015</v>
          </cell>
          <cell r="F100">
            <v>5</v>
          </cell>
          <cell r="G100">
            <v>978.34</v>
          </cell>
          <cell r="H100">
            <v>19.7</v>
          </cell>
          <cell r="I100">
            <v>6967</v>
          </cell>
          <cell r="J100" t="str">
            <v>KEREMIDSCHIEFF</v>
          </cell>
          <cell r="K100" t="str">
            <v>MAUREEN</v>
          </cell>
          <cell r="L100">
            <v>0.5</v>
          </cell>
          <cell r="M100">
            <v>738.73</v>
          </cell>
          <cell r="N100">
            <v>0.5</v>
          </cell>
          <cell r="O100">
            <v>19279.52</v>
          </cell>
          <cell r="P100">
            <v>95</v>
          </cell>
        </row>
        <row r="101">
          <cell r="A101">
            <v>50004519</v>
          </cell>
          <cell r="B101">
            <v>30600</v>
          </cell>
          <cell r="C101" t="str">
            <v>SAFETY &amp; FIRST AID COORDINATOR</v>
          </cell>
          <cell r="D101">
            <v>50011229</v>
          </cell>
          <cell r="E101" t="str">
            <v>GR-023</v>
          </cell>
          <cell r="F101">
            <v>5</v>
          </cell>
          <cell r="G101">
            <v>1956.68</v>
          </cell>
          <cell r="H101">
            <v>27.34</v>
          </cell>
          <cell r="I101">
            <v>1163</v>
          </cell>
          <cell r="J101" t="str">
            <v>MONTROSE</v>
          </cell>
          <cell r="K101" t="str">
            <v>DAVID</v>
          </cell>
          <cell r="L101">
            <v>1</v>
          </cell>
          <cell r="M101">
            <v>2050.5</v>
          </cell>
          <cell r="N101">
            <v>1</v>
          </cell>
          <cell r="O101">
            <v>53508.325000000004</v>
          </cell>
          <cell r="P101">
            <v>96</v>
          </cell>
        </row>
        <row r="102">
          <cell r="A102">
            <v>50004520</v>
          </cell>
          <cell r="B102">
            <v>37230</v>
          </cell>
          <cell r="C102" t="str">
            <v>CLERK II</v>
          </cell>
          <cell r="D102">
            <v>50011225</v>
          </cell>
          <cell r="E102" t="str">
            <v>GR-017</v>
          </cell>
          <cell r="F102">
            <v>3</v>
          </cell>
          <cell r="G102">
            <v>1956.68</v>
          </cell>
          <cell r="H102">
            <v>19.7</v>
          </cell>
          <cell r="I102">
            <v>112</v>
          </cell>
          <cell r="J102" t="str">
            <v>MCDONALD</v>
          </cell>
          <cell r="K102" t="str">
            <v>KELLY</v>
          </cell>
          <cell r="L102">
            <v>1</v>
          </cell>
          <cell r="M102">
            <v>1528.02</v>
          </cell>
          <cell r="N102">
            <v>1</v>
          </cell>
          <cell r="O102">
            <v>35581.877500000002</v>
          </cell>
          <cell r="P102">
            <v>97</v>
          </cell>
          <cell r="Q102" t="str">
            <v>Change descrip</v>
          </cell>
        </row>
        <row r="103">
          <cell r="A103">
            <v>50004521</v>
          </cell>
          <cell r="B103">
            <v>30600</v>
          </cell>
          <cell r="C103" t="str">
            <v>DRIVER TRAINER</v>
          </cell>
          <cell r="D103">
            <v>50011229</v>
          </cell>
          <cell r="E103" t="str">
            <v>GR-025</v>
          </cell>
          <cell r="F103">
            <v>5</v>
          </cell>
          <cell r="G103">
            <v>1826.23</v>
          </cell>
          <cell r="H103">
            <v>29.69</v>
          </cell>
          <cell r="I103">
            <v>1928</v>
          </cell>
          <cell r="J103" t="str">
            <v>LEFLER</v>
          </cell>
          <cell r="K103" t="str">
            <v>BRIAN</v>
          </cell>
          <cell r="L103">
            <v>1</v>
          </cell>
          <cell r="M103">
            <v>2078.29</v>
          </cell>
          <cell r="N103">
            <v>1</v>
          </cell>
          <cell r="O103">
            <v>54236.747500000005</v>
          </cell>
          <cell r="P103">
            <v>98</v>
          </cell>
        </row>
        <row r="104">
          <cell r="A104">
            <v>50004522</v>
          </cell>
          <cell r="B104">
            <v>34020</v>
          </cell>
          <cell r="C104" t="str">
            <v>CIVIL ENGINEER I</v>
          </cell>
          <cell r="D104">
            <v>50000213</v>
          </cell>
          <cell r="E104" t="str">
            <v>BND-008</v>
          </cell>
          <cell r="F104">
            <v>3</v>
          </cell>
          <cell r="G104">
            <v>1826.23</v>
          </cell>
          <cell r="H104">
            <v>32.56</v>
          </cell>
          <cell r="I104">
            <v>7670</v>
          </cell>
          <cell r="J104" t="str">
            <v>BABER</v>
          </cell>
          <cell r="K104" t="str">
            <v>CHRIS</v>
          </cell>
          <cell r="L104">
            <v>1</v>
          </cell>
          <cell r="M104">
            <v>2349.62</v>
          </cell>
          <cell r="N104">
            <v>1</v>
          </cell>
          <cell r="O104">
            <v>59467.687500000007</v>
          </cell>
          <cell r="P104">
            <v>99</v>
          </cell>
        </row>
        <row r="105">
          <cell r="A105">
            <v>50004523</v>
          </cell>
          <cell r="B105">
            <v>34020</v>
          </cell>
          <cell r="C105" t="str">
            <v>CIVIL ENGINEER I</v>
          </cell>
          <cell r="D105">
            <v>50000213</v>
          </cell>
          <cell r="E105" t="str">
            <v>BND-008</v>
          </cell>
          <cell r="F105">
            <v>5</v>
          </cell>
          <cell r="G105">
            <v>1826.23</v>
          </cell>
          <cell r="H105">
            <v>36.18</v>
          </cell>
          <cell r="I105">
            <v>10886</v>
          </cell>
          <cell r="J105" t="str">
            <v>PTAK</v>
          </cell>
          <cell r="K105" t="str">
            <v>LESLAW</v>
          </cell>
          <cell r="L105">
            <v>1</v>
          </cell>
          <cell r="M105">
            <v>2532.5700000000002</v>
          </cell>
          <cell r="N105">
            <v>1</v>
          </cell>
          <cell r="O105">
            <v>66072.857499999998</v>
          </cell>
          <cell r="P105">
            <v>100</v>
          </cell>
        </row>
        <row r="106">
          <cell r="A106">
            <v>50004524</v>
          </cell>
          <cell r="B106">
            <v>34020</v>
          </cell>
          <cell r="C106" t="str">
            <v>CIVIL ENGINEER I</v>
          </cell>
          <cell r="D106">
            <v>50000213</v>
          </cell>
          <cell r="E106" t="str">
            <v>BND-006</v>
          </cell>
          <cell r="F106">
            <v>2</v>
          </cell>
          <cell r="G106">
            <v>1826.23</v>
          </cell>
          <cell r="H106">
            <v>24.52</v>
          </cell>
          <cell r="I106">
            <v>12403</v>
          </cell>
          <cell r="J106" t="str">
            <v>CHAN</v>
          </cell>
          <cell r="K106" t="str">
            <v>DEBORAH</v>
          </cell>
          <cell r="L106">
            <v>1</v>
          </cell>
          <cell r="M106">
            <v>1817.87</v>
          </cell>
          <cell r="N106">
            <v>1</v>
          </cell>
          <cell r="O106">
            <v>59467.687500000007</v>
          </cell>
          <cell r="P106">
            <v>101</v>
          </cell>
        </row>
        <row r="107">
          <cell r="A107">
            <v>50004525</v>
          </cell>
          <cell r="B107">
            <v>34020</v>
          </cell>
          <cell r="C107" t="str">
            <v>CIVIL ENGINEER I</v>
          </cell>
          <cell r="D107">
            <v>50000213</v>
          </cell>
          <cell r="E107" t="str">
            <v>BND-006</v>
          </cell>
          <cell r="F107">
            <v>5</v>
          </cell>
          <cell r="G107">
            <v>1826.23</v>
          </cell>
          <cell r="H107">
            <v>28.85</v>
          </cell>
          <cell r="I107">
            <v>9597</v>
          </cell>
          <cell r="J107" t="str">
            <v>McKAY</v>
          </cell>
          <cell r="K107" t="str">
            <v>AMY</v>
          </cell>
          <cell r="L107">
            <v>1</v>
          </cell>
          <cell r="M107">
            <v>2019.49</v>
          </cell>
          <cell r="N107">
            <v>1</v>
          </cell>
          <cell r="O107">
            <v>59467.687500000007</v>
          </cell>
          <cell r="P107">
            <v>102</v>
          </cell>
        </row>
        <row r="108">
          <cell r="A108">
            <v>50004526</v>
          </cell>
          <cell r="B108">
            <v>34020</v>
          </cell>
          <cell r="C108" t="str">
            <v>CIVIL ENGINEER II</v>
          </cell>
          <cell r="D108">
            <v>50000213</v>
          </cell>
          <cell r="E108" t="str">
            <v>BND-009</v>
          </cell>
          <cell r="F108">
            <v>5</v>
          </cell>
          <cell r="G108">
            <v>1826.23</v>
          </cell>
          <cell r="H108">
            <v>39.799999999999997</v>
          </cell>
          <cell r="I108">
            <v>6482</v>
          </cell>
          <cell r="J108" t="str">
            <v>BIE</v>
          </cell>
          <cell r="K108" t="str">
            <v>LLOYD</v>
          </cell>
          <cell r="L108">
            <v>1</v>
          </cell>
          <cell r="M108">
            <v>2785.97</v>
          </cell>
          <cell r="N108">
            <v>1</v>
          </cell>
          <cell r="O108">
            <v>72692.132500000007</v>
          </cell>
          <cell r="P108">
            <v>103</v>
          </cell>
        </row>
        <row r="109">
          <cell r="A109">
            <v>50004527</v>
          </cell>
          <cell r="B109">
            <v>34020</v>
          </cell>
          <cell r="C109" t="str">
            <v>SENIOR BRANCH HEAD ENGINEERING</v>
          </cell>
          <cell r="D109">
            <v>50000213</v>
          </cell>
          <cell r="E109" t="str">
            <v>BND-012</v>
          </cell>
          <cell r="F109">
            <v>5</v>
          </cell>
          <cell r="G109">
            <v>1826.23</v>
          </cell>
          <cell r="H109">
            <v>50.13</v>
          </cell>
          <cell r="I109">
            <v>4948</v>
          </cell>
          <cell r="J109" t="str">
            <v>CLIFT</v>
          </cell>
          <cell r="K109" t="str">
            <v>SUSAN</v>
          </cell>
          <cell r="L109">
            <v>1</v>
          </cell>
          <cell r="M109">
            <v>3509.07</v>
          </cell>
          <cell r="N109">
            <v>1</v>
          </cell>
          <cell r="O109">
            <v>91547.49500000001</v>
          </cell>
          <cell r="P109">
            <v>104</v>
          </cell>
        </row>
        <row r="110">
          <cell r="A110">
            <v>50004536</v>
          </cell>
          <cell r="B110">
            <v>34040</v>
          </cell>
          <cell r="C110" t="str">
            <v>SUPERINTENDENT IV</v>
          </cell>
          <cell r="D110">
            <v>50000215</v>
          </cell>
          <cell r="E110" t="str">
            <v>BND-112</v>
          </cell>
          <cell r="F110">
            <v>5</v>
          </cell>
          <cell r="G110">
            <v>2087.12</v>
          </cell>
          <cell r="H110">
            <v>43.86</v>
          </cell>
          <cell r="I110">
            <v>4618</v>
          </cell>
          <cell r="J110" t="str">
            <v>RAMSAY</v>
          </cell>
          <cell r="K110" t="str">
            <v>KEVIN</v>
          </cell>
          <cell r="L110">
            <v>1</v>
          </cell>
          <cell r="M110">
            <v>3508.76</v>
          </cell>
          <cell r="N110">
            <v>1</v>
          </cell>
          <cell r="O110">
            <v>91551.525000000009</v>
          </cell>
          <cell r="P110">
            <v>105</v>
          </cell>
        </row>
        <row r="111">
          <cell r="A111">
            <v>50004537</v>
          </cell>
          <cell r="B111">
            <v>33505</v>
          </cell>
          <cell r="C111" t="str">
            <v>SUPERINTENDENT IV</v>
          </cell>
          <cell r="D111">
            <v>50011351</v>
          </cell>
          <cell r="E111" t="str">
            <v>BND-112</v>
          </cell>
          <cell r="F111">
            <v>5</v>
          </cell>
          <cell r="G111">
            <v>2087.12</v>
          </cell>
          <cell r="H111">
            <v>43.86</v>
          </cell>
          <cell r="I111">
            <v>9048</v>
          </cell>
          <cell r="J111" t="str">
            <v>DOBROVOLNY</v>
          </cell>
          <cell r="K111" t="str">
            <v>JERRY</v>
          </cell>
          <cell r="L111">
            <v>0.25</v>
          </cell>
          <cell r="M111">
            <v>877.19</v>
          </cell>
          <cell r="N111">
            <v>0.25</v>
          </cell>
          <cell r="O111">
            <v>22887.881250000002</v>
          </cell>
          <cell r="P111">
            <v>106</v>
          </cell>
        </row>
        <row r="112">
          <cell r="A112">
            <v>50004541</v>
          </cell>
          <cell r="B112">
            <v>33505</v>
          </cell>
          <cell r="C112" t="str">
            <v>ACCOUNTING CLERK II</v>
          </cell>
          <cell r="D112">
            <v>50011351</v>
          </cell>
          <cell r="E112" t="str">
            <v>GR-018</v>
          </cell>
          <cell r="F112">
            <v>3</v>
          </cell>
          <cell r="G112">
            <v>1826.23</v>
          </cell>
          <cell r="H112">
            <v>20.52</v>
          </cell>
          <cell r="I112">
            <v>0</v>
          </cell>
          <cell r="L112">
            <v>1</v>
          </cell>
          <cell r="M112">
            <v>1436.41</v>
          </cell>
          <cell r="N112">
            <v>1</v>
          </cell>
          <cell r="O112">
            <v>37480.0075</v>
          </cell>
          <cell r="P112">
            <v>107</v>
          </cell>
        </row>
        <row r="113">
          <cell r="A113">
            <v>50004547</v>
          </cell>
          <cell r="B113">
            <v>33505</v>
          </cell>
          <cell r="C113" t="str">
            <v>MANAGER ENGINEERING</v>
          </cell>
          <cell r="D113">
            <v>50011351</v>
          </cell>
          <cell r="E113" t="str">
            <v>BND-006</v>
          </cell>
          <cell r="F113">
            <v>2</v>
          </cell>
          <cell r="G113">
            <v>1826.23</v>
          </cell>
          <cell r="H113">
            <v>24.52</v>
          </cell>
          <cell r="I113">
            <v>11989</v>
          </cell>
          <cell r="J113" t="str">
            <v>DEO</v>
          </cell>
          <cell r="K113" t="str">
            <v>MANI</v>
          </cell>
          <cell r="L113">
            <v>1</v>
          </cell>
          <cell r="M113">
            <v>1784.22</v>
          </cell>
          <cell r="N113">
            <v>1</v>
          </cell>
          <cell r="O113">
            <v>70664.035000000003</v>
          </cell>
          <cell r="P113">
            <v>108</v>
          </cell>
        </row>
        <row r="114">
          <cell r="A114">
            <v>50004548</v>
          </cell>
          <cell r="B114">
            <v>33505</v>
          </cell>
          <cell r="C114" t="str">
            <v>CIVIL ENGINEER III</v>
          </cell>
          <cell r="D114">
            <v>50011351</v>
          </cell>
          <cell r="E114" t="str">
            <v>BND-006</v>
          </cell>
          <cell r="F114">
            <v>5</v>
          </cell>
          <cell r="G114">
            <v>1826.23</v>
          </cell>
          <cell r="H114">
            <v>28.85</v>
          </cell>
          <cell r="I114">
            <v>9062</v>
          </cell>
          <cell r="J114" t="str">
            <v>MANARIN</v>
          </cell>
          <cell r="K114" t="str">
            <v>DOUGLAS</v>
          </cell>
          <cell r="L114">
            <v>1</v>
          </cell>
          <cell r="M114">
            <v>2019.49</v>
          </cell>
          <cell r="N114">
            <v>1</v>
          </cell>
          <cell r="O114">
            <v>76036.025000000009</v>
          </cell>
          <cell r="P114">
            <v>109</v>
          </cell>
        </row>
        <row r="115">
          <cell r="A115">
            <v>50004549</v>
          </cell>
          <cell r="B115">
            <v>33505</v>
          </cell>
          <cell r="C115" t="str">
            <v>ENGINEERING ASSISTANT IV</v>
          </cell>
          <cell r="D115">
            <v>50011351</v>
          </cell>
          <cell r="E115" t="str">
            <v>GR-025</v>
          </cell>
          <cell r="F115">
            <v>3</v>
          </cell>
          <cell r="G115">
            <v>1826.23</v>
          </cell>
          <cell r="H115">
            <v>27.34</v>
          </cell>
          <cell r="I115">
            <v>0</v>
          </cell>
          <cell r="L115">
            <v>1</v>
          </cell>
          <cell r="M115">
            <v>1913.81</v>
          </cell>
          <cell r="N115">
            <v>1</v>
          </cell>
          <cell r="O115">
            <v>49936.737500000003</v>
          </cell>
          <cell r="P115">
            <v>110</v>
          </cell>
        </row>
        <row r="116">
          <cell r="A116">
            <v>50004550</v>
          </cell>
          <cell r="B116">
            <v>33505</v>
          </cell>
          <cell r="C116" t="str">
            <v>CIVIL ENGINEER II</v>
          </cell>
          <cell r="E116" t="str">
            <v>BND-009</v>
          </cell>
          <cell r="L116">
            <v>1</v>
          </cell>
          <cell r="N116">
            <v>1</v>
          </cell>
          <cell r="O116">
            <v>72693.14</v>
          </cell>
          <cell r="P116">
            <v>111</v>
          </cell>
          <cell r="Q116" t="str">
            <v>Change cc</v>
          </cell>
        </row>
        <row r="117">
          <cell r="A117">
            <v>50004551</v>
          </cell>
          <cell r="B117">
            <v>33505</v>
          </cell>
          <cell r="C117" t="str">
            <v>SUPERINTENDENT III</v>
          </cell>
          <cell r="D117">
            <v>50011351</v>
          </cell>
          <cell r="E117" t="str">
            <v>BND-110</v>
          </cell>
          <cell r="F117">
            <v>5</v>
          </cell>
          <cell r="G117">
            <v>2087.12</v>
          </cell>
          <cell r="H117">
            <v>37.61</v>
          </cell>
          <cell r="I117">
            <v>2172</v>
          </cell>
          <cell r="J117" t="str">
            <v>LONSBURY</v>
          </cell>
          <cell r="K117" t="str">
            <v>BRIAN</v>
          </cell>
          <cell r="L117">
            <v>1</v>
          </cell>
          <cell r="M117">
            <v>3008.78</v>
          </cell>
          <cell r="N117">
            <v>1</v>
          </cell>
          <cell r="O117">
            <v>66768.032500000001</v>
          </cell>
          <cell r="P117">
            <v>112</v>
          </cell>
          <cell r="Q117" t="str">
            <v>Underfilling, pay is correct/3</v>
          </cell>
        </row>
        <row r="118">
          <cell r="A118">
            <v>50004575</v>
          </cell>
          <cell r="B118">
            <v>30100</v>
          </cell>
          <cell r="C118" t="str">
            <v>CLERK II</v>
          </cell>
          <cell r="D118">
            <v>50000082</v>
          </cell>
          <cell r="E118" t="str">
            <v>GR-013</v>
          </cell>
          <cell r="F118">
            <v>5</v>
          </cell>
          <cell r="G118">
            <v>1826.23</v>
          </cell>
          <cell r="H118">
            <v>18.18</v>
          </cell>
          <cell r="I118">
            <v>3851</v>
          </cell>
          <cell r="J118" t="str">
            <v>SLATINJEK</v>
          </cell>
          <cell r="K118" t="str">
            <v>DOROTEA</v>
          </cell>
          <cell r="L118">
            <v>1</v>
          </cell>
          <cell r="M118">
            <v>1272.5899999999999</v>
          </cell>
          <cell r="N118">
            <v>1</v>
          </cell>
          <cell r="O118">
            <v>33209.215000000004</v>
          </cell>
          <cell r="P118">
            <v>113</v>
          </cell>
        </row>
        <row r="119">
          <cell r="A119">
            <v>50004576</v>
          </cell>
          <cell r="B119">
            <v>30100</v>
          </cell>
          <cell r="C119" t="str">
            <v>CLERK II</v>
          </cell>
          <cell r="D119">
            <v>50000082</v>
          </cell>
          <cell r="E119" t="str">
            <v>GR-013</v>
          </cell>
          <cell r="F119">
            <v>5</v>
          </cell>
          <cell r="G119">
            <v>1826.23</v>
          </cell>
          <cell r="H119">
            <v>18.18</v>
          </cell>
          <cell r="I119">
            <v>1244</v>
          </cell>
          <cell r="J119" t="str">
            <v>MCCORKINDALE</v>
          </cell>
          <cell r="K119" t="str">
            <v>IRENE</v>
          </cell>
          <cell r="L119">
            <v>1</v>
          </cell>
          <cell r="M119">
            <v>1272.5899999999999</v>
          </cell>
          <cell r="N119">
            <v>1</v>
          </cell>
          <cell r="O119">
            <v>33209.215000000004</v>
          </cell>
          <cell r="P119">
            <v>114</v>
          </cell>
        </row>
        <row r="120">
          <cell r="A120">
            <v>50004577</v>
          </cell>
          <cell r="B120">
            <v>38000</v>
          </cell>
          <cell r="C120" t="str">
            <v>CLERK TYPIST II</v>
          </cell>
          <cell r="D120">
            <v>50011361</v>
          </cell>
          <cell r="E120" t="str">
            <v>GR-013</v>
          </cell>
          <cell r="F120">
            <v>3</v>
          </cell>
          <cell r="G120">
            <v>1826.23</v>
          </cell>
          <cell r="H120">
            <v>16.760000000000002</v>
          </cell>
          <cell r="I120">
            <v>0</v>
          </cell>
          <cell r="L120">
            <v>1</v>
          </cell>
          <cell r="M120">
            <v>1173.2</v>
          </cell>
          <cell r="N120">
            <v>1</v>
          </cell>
          <cell r="O120">
            <v>30612.887500000001</v>
          </cell>
          <cell r="P120">
            <v>115</v>
          </cell>
        </row>
        <row r="121">
          <cell r="A121">
            <v>50004578</v>
          </cell>
          <cell r="B121">
            <v>30100</v>
          </cell>
          <cell r="C121" t="str">
            <v>CLERK II</v>
          </cell>
          <cell r="D121">
            <v>50000082</v>
          </cell>
          <cell r="E121" t="str">
            <v>GR-013</v>
          </cell>
          <cell r="F121">
            <v>5</v>
          </cell>
          <cell r="G121">
            <v>1826.23</v>
          </cell>
          <cell r="H121">
            <v>18.18</v>
          </cell>
          <cell r="I121">
            <v>2563</v>
          </cell>
          <cell r="J121" t="str">
            <v>MORTON</v>
          </cell>
          <cell r="K121" t="str">
            <v>MARGO</v>
          </cell>
          <cell r="L121">
            <v>1</v>
          </cell>
          <cell r="M121">
            <v>1272.5899999999999</v>
          </cell>
          <cell r="N121">
            <v>1</v>
          </cell>
          <cell r="O121">
            <v>33209.215000000004</v>
          </cell>
          <cell r="P121">
            <v>116</v>
          </cell>
        </row>
        <row r="122">
          <cell r="A122">
            <v>50004579</v>
          </cell>
          <cell r="B122">
            <v>30100</v>
          </cell>
          <cell r="C122" t="str">
            <v>RECORDS CLERK - ENGINEERING</v>
          </cell>
          <cell r="D122">
            <v>50000082</v>
          </cell>
          <cell r="E122" t="str">
            <v>GR-016</v>
          </cell>
          <cell r="F122">
            <v>5</v>
          </cell>
          <cell r="G122">
            <v>1826.23</v>
          </cell>
          <cell r="H122">
            <v>20.52</v>
          </cell>
          <cell r="I122">
            <v>4435</v>
          </cell>
          <cell r="J122" t="str">
            <v>BLACK</v>
          </cell>
          <cell r="K122" t="str">
            <v>JEANNETTE</v>
          </cell>
          <cell r="L122">
            <v>1</v>
          </cell>
          <cell r="M122">
            <v>1436.38</v>
          </cell>
          <cell r="N122">
            <v>1</v>
          </cell>
          <cell r="O122">
            <v>37483.03</v>
          </cell>
          <cell r="P122">
            <v>117</v>
          </cell>
        </row>
        <row r="123">
          <cell r="A123">
            <v>50004580</v>
          </cell>
          <cell r="B123">
            <v>30100</v>
          </cell>
          <cell r="C123" t="str">
            <v>PURCHASING CLERK - DEPARTMENT</v>
          </cell>
          <cell r="D123">
            <v>50000082</v>
          </cell>
          <cell r="E123" t="str">
            <v>GR-017</v>
          </cell>
          <cell r="F123">
            <v>5</v>
          </cell>
          <cell r="G123">
            <v>1826.23</v>
          </cell>
          <cell r="H123">
            <v>21.37</v>
          </cell>
          <cell r="I123">
            <v>1964</v>
          </cell>
          <cell r="J123" t="str">
            <v>DONOVAN</v>
          </cell>
          <cell r="K123" t="str">
            <v>EILEEN</v>
          </cell>
          <cell r="L123">
            <v>1</v>
          </cell>
          <cell r="M123">
            <v>1495.9</v>
          </cell>
          <cell r="N123">
            <v>1</v>
          </cell>
          <cell r="O123">
            <v>39037.602500000001</v>
          </cell>
          <cell r="P123">
            <v>118</v>
          </cell>
        </row>
        <row r="124">
          <cell r="A124">
            <v>50004581</v>
          </cell>
          <cell r="B124">
            <v>30100</v>
          </cell>
          <cell r="C124" t="str">
            <v>BRANCH HEAD ENGINEERING</v>
          </cell>
          <cell r="D124">
            <v>50000082</v>
          </cell>
          <cell r="E124" t="str">
            <v>BND-011</v>
          </cell>
          <cell r="F124">
            <v>5</v>
          </cell>
          <cell r="G124">
            <v>1826.23</v>
          </cell>
          <cell r="H124">
            <v>46.42</v>
          </cell>
          <cell r="I124">
            <v>4107</v>
          </cell>
          <cell r="J124" t="str">
            <v>BIRCH</v>
          </cell>
          <cell r="K124" t="str">
            <v>KENNETH</v>
          </cell>
          <cell r="L124">
            <v>1</v>
          </cell>
          <cell r="M124">
            <v>3249.38</v>
          </cell>
          <cell r="N124">
            <v>1</v>
          </cell>
          <cell r="O124">
            <v>84776.087500000009</v>
          </cell>
          <cell r="P124">
            <v>119</v>
          </cell>
        </row>
        <row r="125">
          <cell r="A125">
            <v>50004582</v>
          </cell>
          <cell r="B125">
            <v>30100</v>
          </cell>
          <cell r="C125" t="str">
            <v>CIVIL ENGINEER I</v>
          </cell>
          <cell r="D125">
            <v>50000082</v>
          </cell>
          <cell r="E125" t="str">
            <v>BND-008</v>
          </cell>
          <cell r="F125">
            <v>5</v>
          </cell>
          <cell r="G125">
            <v>1826.23</v>
          </cell>
          <cell r="H125">
            <v>36.18</v>
          </cell>
          <cell r="I125">
            <v>6932</v>
          </cell>
          <cell r="J125" t="str">
            <v>SETO</v>
          </cell>
          <cell r="K125" t="str">
            <v>ELIZABETH</v>
          </cell>
          <cell r="L125">
            <v>1</v>
          </cell>
          <cell r="M125">
            <v>2532.5700000000002</v>
          </cell>
          <cell r="N125">
            <v>1</v>
          </cell>
          <cell r="O125">
            <v>66072.857499999998</v>
          </cell>
          <cell r="P125">
            <v>120</v>
          </cell>
        </row>
        <row r="126">
          <cell r="A126">
            <v>50004583</v>
          </cell>
          <cell r="B126">
            <v>30100</v>
          </cell>
          <cell r="C126" t="str">
            <v>CIVIL ENGINEER II</v>
          </cell>
          <cell r="D126">
            <v>50000082</v>
          </cell>
          <cell r="E126" t="str">
            <v>BND-009</v>
          </cell>
          <cell r="F126">
            <v>5</v>
          </cell>
          <cell r="G126">
            <v>1826.23</v>
          </cell>
          <cell r="H126">
            <v>39.799999999999997</v>
          </cell>
          <cell r="I126">
            <v>7495</v>
          </cell>
          <cell r="J126" t="str">
            <v>NAVRATIL</v>
          </cell>
          <cell r="K126" t="str">
            <v>PETER</v>
          </cell>
          <cell r="L126">
            <v>1</v>
          </cell>
          <cell r="M126">
            <v>2785.97</v>
          </cell>
          <cell r="N126">
            <v>1</v>
          </cell>
          <cell r="O126">
            <v>72692.132500000007</v>
          </cell>
          <cell r="P126">
            <v>121</v>
          </cell>
        </row>
        <row r="127">
          <cell r="A127">
            <v>50004584</v>
          </cell>
          <cell r="B127">
            <v>30100</v>
          </cell>
          <cell r="C127" t="str">
            <v>SYSTEMS ANALYST IA</v>
          </cell>
          <cell r="D127">
            <v>50000082</v>
          </cell>
          <cell r="E127" t="str">
            <v>BND-007</v>
          </cell>
          <cell r="F127">
            <v>3</v>
          </cell>
          <cell r="G127">
            <v>1826.23</v>
          </cell>
          <cell r="H127">
            <v>29.07</v>
          </cell>
          <cell r="I127">
            <v>0</v>
          </cell>
          <cell r="L127">
            <v>1</v>
          </cell>
          <cell r="M127">
            <v>2034.93</v>
          </cell>
          <cell r="N127">
            <v>1</v>
          </cell>
          <cell r="O127">
            <v>53088.197500000002</v>
          </cell>
          <cell r="P127">
            <v>122</v>
          </cell>
        </row>
        <row r="128">
          <cell r="A128">
            <v>50004585</v>
          </cell>
          <cell r="B128">
            <v>30100</v>
          </cell>
          <cell r="C128" t="str">
            <v>BUDGET ANALYST I</v>
          </cell>
          <cell r="D128">
            <v>50000082</v>
          </cell>
          <cell r="E128" t="str">
            <v>GR-025</v>
          </cell>
          <cell r="F128">
            <v>3</v>
          </cell>
          <cell r="G128">
            <v>1826.23</v>
          </cell>
          <cell r="H128">
            <v>27.34</v>
          </cell>
          <cell r="I128">
            <v>0</v>
          </cell>
          <cell r="L128">
            <v>1</v>
          </cell>
          <cell r="M128">
            <v>1913.81</v>
          </cell>
          <cell r="N128">
            <v>1</v>
          </cell>
          <cell r="O128">
            <v>54236.747500000005</v>
          </cell>
          <cell r="P128">
            <v>123</v>
          </cell>
        </row>
        <row r="129">
          <cell r="A129">
            <v>50004586</v>
          </cell>
          <cell r="B129">
            <v>38000</v>
          </cell>
          <cell r="C129" t="str">
            <v>BRANCH HEAD ENGINEERING</v>
          </cell>
          <cell r="D129">
            <v>50011361</v>
          </cell>
          <cell r="E129" t="str">
            <v>BND-011</v>
          </cell>
          <cell r="F129">
            <v>5</v>
          </cell>
          <cell r="G129">
            <v>1826.23</v>
          </cell>
          <cell r="H129">
            <v>46.42</v>
          </cell>
          <cell r="I129">
            <v>525</v>
          </cell>
          <cell r="J129" t="str">
            <v>BATTY</v>
          </cell>
          <cell r="K129" t="str">
            <v>EDWARD</v>
          </cell>
          <cell r="L129">
            <v>1</v>
          </cell>
          <cell r="M129">
            <v>3249.38</v>
          </cell>
          <cell r="N129">
            <v>1</v>
          </cell>
          <cell r="O129">
            <v>84776.087500000009</v>
          </cell>
          <cell r="P129">
            <v>124</v>
          </cell>
        </row>
        <row r="130">
          <cell r="A130">
            <v>50004587</v>
          </cell>
          <cell r="B130">
            <v>38000</v>
          </cell>
          <cell r="C130" t="str">
            <v>CIVIL ENGINEER I</v>
          </cell>
          <cell r="D130">
            <v>50011361</v>
          </cell>
          <cell r="E130" t="str">
            <v>BND-008</v>
          </cell>
          <cell r="F130">
            <v>5</v>
          </cell>
          <cell r="G130">
            <v>1826.23</v>
          </cell>
          <cell r="H130">
            <v>36.18</v>
          </cell>
          <cell r="I130">
            <v>4077</v>
          </cell>
          <cell r="J130" t="str">
            <v>JERAJ</v>
          </cell>
          <cell r="K130" t="str">
            <v>RUSTAM</v>
          </cell>
          <cell r="L130">
            <v>0.65</v>
          </cell>
          <cell r="M130">
            <v>1646.17</v>
          </cell>
          <cell r="N130">
            <v>0.65</v>
          </cell>
          <cell r="O130">
            <v>42947.357375000007</v>
          </cell>
          <cell r="P130">
            <v>125</v>
          </cell>
        </row>
        <row r="131">
          <cell r="A131">
            <v>50004587</v>
          </cell>
          <cell r="B131">
            <v>38010</v>
          </cell>
          <cell r="C131" t="str">
            <v>CIVIL ENGINEER I</v>
          </cell>
          <cell r="D131">
            <v>50011361</v>
          </cell>
          <cell r="E131" t="str">
            <v>BND-008</v>
          </cell>
          <cell r="F131">
            <v>5</v>
          </cell>
          <cell r="G131">
            <v>1826.23</v>
          </cell>
          <cell r="H131">
            <v>36.18</v>
          </cell>
          <cell r="I131">
            <v>4077</v>
          </cell>
          <cell r="J131" t="str">
            <v>JERAJ</v>
          </cell>
          <cell r="K131" t="str">
            <v>RUSTAM</v>
          </cell>
          <cell r="L131">
            <v>0.35</v>
          </cell>
          <cell r="M131">
            <v>886.4</v>
          </cell>
          <cell r="N131">
            <v>0.35</v>
          </cell>
          <cell r="O131">
            <v>23126</v>
          </cell>
          <cell r="P131">
            <v>126</v>
          </cell>
        </row>
        <row r="132">
          <cell r="A132">
            <v>50004588</v>
          </cell>
          <cell r="B132">
            <v>30300</v>
          </cell>
          <cell r="C132" t="str">
            <v>ENGINEERING ASSISTANT I</v>
          </cell>
          <cell r="D132">
            <v>50011361</v>
          </cell>
          <cell r="E132" t="str">
            <v>GR-025</v>
          </cell>
          <cell r="F132">
            <v>3</v>
          </cell>
          <cell r="G132">
            <v>1826.23</v>
          </cell>
          <cell r="H132">
            <v>16.760000000000002</v>
          </cell>
          <cell r="I132">
            <v>0</v>
          </cell>
          <cell r="L132">
            <v>1</v>
          </cell>
          <cell r="M132">
            <v>1173.2</v>
          </cell>
          <cell r="N132">
            <v>1</v>
          </cell>
          <cell r="O132">
            <v>49929.128199999999</v>
          </cell>
          <cell r="P132">
            <v>127</v>
          </cell>
          <cell r="Q132" t="str">
            <v>Reclass pending and cc change</v>
          </cell>
        </row>
        <row r="133">
          <cell r="A133">
            <v>50004589</v>
          </cell>
          <cell r="B133">
            <v>38000</v>
          </cell>
          <cell r="C133" t="str">
            <v>ENGINEERING ASSISTANT IV</v>
          </cell>
          <cell r="D133">
            <v>50011361</v>
          </cell>
          <cell r="E133" t="str">
            <v>GR-025</v>
          </cell>
          <cell r="F133">
            <v>5</v>
          </cell>
          <cell r="G133">
            <v>1826.23</v>
          </cell>
          <cell r="H133">
            <v>29.69</v>
          </cell>
          <cell r="I133">
            <v>747</v>
          </cell>
          <cell r="J133" t="str">
            <v>MARINO</v>
          </cell>
          <cell r="K133" t="str">
            <v>JOHN</v>
          </cell>
          <cell r="L133">
            <v>1</v>
          </cell>
          <cell r="M133">
            <v>2078.29</v>
          </cell>
          <cell r="N133">
            <v>1</v>
          </cell>
          <cell r="O133">
            <v>54236.747500000005</v>
          </cell>
          <cell r="P133">
            <v>128</v>
          </cell>
        </row>
        <row r="134">
          <cell r="A134">
            <v>50004590</v>
          </cell>
          <cell r="B134">
            <v>38030</v>
          </cell>
          <cell r="C134" t="str">
            <v>ENGINEERING ASSISTANT IV</v>
          </cell>
          <cell r="D134">
            <v>50010407</v>
          </cell>
          <cell r="E134" t="str">
            <v>GR-025</v>
          </cell>
          <cell r="F134">
            <v>5</v>
          </cell>
          <cell r="G134">
            <v>1826.23</v>
          </cell>
          <cell r="H134">
            <v>29.69</v>
          </cell>
          <cell r="I134">
            <v>4443</v>
          </cell>
          <cell r="J134" t="str">
            <v>TSANG</v>
          </cell>
          <cell r="K134" t="str">
            <v>WAI</v>
          </cell>
          <cell r="L134">
            <v>1</v>
          </cell>
          <cell r="M134">
            <v>2078.29</v>
          </cell>
          <cell r="N134">
            <v>1</v>
          </cell>
          <cell r="O134">
            <v>54236.747500000005</v>
          </cell>
          <cell r="P134">
            <v>129</v>
          </cell>
        </row>
        <row r="135">
          <cell r="A135">
            <v>50004591</v>
          </cell>
          <cell r="B135">
            <v>38020</v>
          </cell>
          <cell r="C135" t="str">
            <v>ENGINEERING ASSISTANT IV</v>
          </cell>
          <cell r="D135">
            <v>50010406</v>
          </cell>
          <cell r="E135" t="str">
            <v>GR-025</v>
          </cell>
          <cell r="F135">
            <v>5</v>
          </cell>
          <cell r="G135">
            <v>1826.23</v>
          </cell>
          <cell r="H135">
            <v>29.69</v>
          </cell>
          <cell r="I135">
            <v>2517</v>
          </cell>
          <cell r="J135" t="str">
            <v>HARRIS</v>
          </cell>
          <cell r="K135" t="str">
            <v>DOUGLAS</v>
          </cell>
          <cell r="L135">
            <v>1</v>
          </cell>
          <cell r="M135">
            <v>2078.29</v>
          </cell>
          <cell r="N135">
            <v>1</v>
          </cell>
          <cell r="O135">
            <v>54236.747500000005</v>
          </cell>
          <cell r="P135">
            <v>130</v>
          </cell>
        </row>
        <row r="136">
          <cell r="A136">
            <v>50004592</v>
          </cell>
          <cell r="B136">
            <v>38010</v>
          </cell>
          <cell r="C136" t="str">
            <v>ENGINEERING TECHNICIAN I</v>
          </cell>
          <cell r="D136">
            <v>50010405</v>
          </cell>
          <cell r="E136" t="str">
            <v>GR-021</v>
          </cell>
          <cell r="F136">
            <v>3</v>
          </cell>
          <cell r="G136">
            <v>1826.23</v>
          </cell>
          <cell r="H136">
            <v>23.18</v>
          </cell>
          <cell r="I136">
            <v>7358</v>
          </cell>
          <cell r="J136" t="str">
            <v>LEPORE</v>
          </cell>
          <cell r="K136" t="str">
            <v>OSVALDO</v>
          </cell>
          <cell r="L136">
            <v>1</v>
          </cell>
          <cell r="M136">
            <v>1681.61</v>
          </cell>
          <cell r="N136">
            <v>1</v>
          </cell>
          <cell r="O136">
            <v>42676.214239999994</v>
          </cell>
          <cell r="P136">
            <v>131</v>
          </cell>
        </row>
        <row r="137">
          <cell r="A137">
            <v>50004593</v>
          </cell>
          <cell r="B137">
            <v>38020</v>
          </cell>
          <cell r="C137" t="str">
            <v>ENGINEERING TECHNICIAN I</v>
          </cell>
          <cell r="D137">
            <v>50010406</v>
          </cell>
          <cell r="E137" t="str">
            <v>GR-021</v>
          </cell>
          <cell r="F137">
            <v>5</v>
          </cell>
          <cell r="G137">
            <v>1826.23</v>
          </cell>
          <cell r="H137">
            <v>25.16</v>
          </cell>
          <cell r="I137">
            <v>3869</v>
          </cell>
          <cell r="J137" t="str">
            <v>DUTHIE</v>
          </cell>
          <cell r="K137" t="str">
            <v>DOUGLAS</v>
          </cell>
          <cell r="L137">
            <v>1</v>
          </cell>
          <cell r="M137">
            <v>1761.18</v>
          </cell>
          <cell r="N137">
            <v>1</v>
          </cell>
          <cell r="O137">
            <v>45961.142500000002</v>
          </cell>
          <cell r="P137">
            <v>132</v>
          </cell>
        </row>
        <row r="138">
          <cell r="A138">
            <v>50004594</v>
          </cell>
          <cell r="B138">
            <v>38030</v>
          </cell>
          <cell r="C138" t="str">
            <v>ENGINEERING TECHNICIAN I</v>
          </cell>
          <cell r="D138">
            <v>50010407</v>
          </cell>
          <cell r="E138" t="str">
            <v>GR-021</v>
          </cell>
          <cell r="F138">
            <v>5</v>
          </cell>
          <cell r="G138">
            <v>1826.23</v>
          </cell>
          <cell r="H138">
            <v>25.16</v>
          </cell>
          <cell r="I138">
            <v>3427</v>
          </cell>
          <cell r="J138" t="str">
            <v>MEW</v>
          </cell>
          <cell r="K138" t="str">
            <v>PHILIP</v>
          </cell>
          <cell r="L138">
            <v>1</v>
          </cell>
          <cell r="M138">
            <v>1761.18</v>
          </cell>
          <cell r="N138">
            <v>1</v>
          </cell>
          <cell r="O138">
            <v>45961.142500000002</v>
          </cell>
          <cell r="P138">
            <v>133</v>
          </cell>
        </row>
        <row r="139">
          <cell r="A139">
            <v>50004595</v>
          </cell>
          <cell r="B139">
            <v>38020</v>
          </cell>
          <cell r="C139" t="str">
            <v>ENGINEERING TECHNICIAN I</v>
          </cell>
          <cell r="D139">
            <v>50010406</v>
          </cell>
          <cell r="E139" t="str">
            <v>GR-021</v>
          </cell>
          <cell r="F139">
            <v>5</v>
          </cell>
          <cell r="G139">
            <v>1826.23</v>
          </cell>
          <cell r="H139">
            <v>25.16</v>
          </cell>
          <cell r="I139">
            <v>3807</v>
          </cell>
          <cell r="J139" t="str">
            <v>RADBOURNE</v>
          </cell>
          <cell r="K139" t="str">
            <v>DOUG</v>
          </cell>
          <cell r="L139">
            <v>1</v>
          </cell>
          <cell r="M139">
            <v>1761.18</v>
          </cell>
          <cell r="N139">
            <v>1</v>
          </cell>
          <cell r="O139">
            <v>45961.142500000002</v>
          </cell>
          <cell r="P139">
            <v>134</v>
          </cell>
        </row>
        <row r="140">
          <cell r="A140">
            <v>50004596</v>
          </cell>
          <cell r="B140">
            <v>38030</v>
          </cell>
          <cell r="C140" t="str">
            <v>ENGINEERING TECHNICIAN I</v>
          </cell>
          <cell r="D140">
            <v>50010407</v>
          </cell>
          <cell r="E140" t="str">
            <v>GR-021</v>
          </cell>
          <cell r="F140">
            <v>5</v>
          </cell>
          <cell r="G140">
            <v>1826.23</v>
          </cell>
          <cell r="H140">
            <v>25.16</v>
          </cell>
          <cell r="I140">
            <v>48</v>
          </cell>
          <cell r="J140" t="str">
            <v>RUMMING</v>
          </cell>
          <cell r="K140" t="str">
            <v>ELEANOR</v>
          </cell>
          <cell r="L140">
            <v>1</v>
          </cell>
          <cell r="M140">
            <v>1761.18</v>
          </cell>
          <cell r="N140">
            <v>1</v>
          </cell>
          <cell r="O140">
            <v>45961.142500000002</v>
          </cell>
          <cell r="P140">
            <v>135</v>
          </cell>
        </row>
        <row r="141">
          <cell r="A141">
            <v>50004597</v>
          </cell>
          <cell r="B141">
            <v>38010</v>
          </cell>
          <cell r="C141" t="str">
            <v>ENGINEERING TECHNICIAN I</v>
          </cell>
          <cell r="D141">
            <v>50010405</v>
          </cell>
          <cell r="E141" t="str">
            <v>GR-021</v>
          </cell>
          <cell r="F141">
            <v>5</v>
          </cell>
          <cell r="G141">
            <v>1826.23</v>
          </cell>
          <cell r="H141">
            <v>25.16</v>
          </cell>
          <cell r="I141">
            <v>483</v>
          </cell>
          <cell r="J141" t="str">
            <v>PICKERING</v>
          </cell>
          <cell r="K141" t="str">
            <v>WILLIAM</v>
          </cell>
          <cell r="L141">
            <v>1</v>
          </cell>
          <cell r="M141">
            <v>1761.18</v>
          </cell>
          <cell r="N141">
            <v>1</v>
          </cell>
          <cell r="O141">
            <v>45961.142500000002</v>
          </cell>
          <cell r="P141">
            <v>136</v>
          </cell>
        </row>
        <row r="142">
          <cell r="A142">
            <v>50004598</v>
          </cell>
          <cell r="B142">
            <v>38010</v>
          </cell>
          <cell r="C142" t="str">
            <v>ENGINEERING TECHNICIAN II</v>
          </cell>
          <cell r="D142">
            <v>50010405</v>
          </cell>
          <cell r="E142" t="str">
            <v>GR-023</v>
          </cell>
          <cell r="F142">
            <v>5</v>
          </cell>
          <cell r="G142">
            <v>1826.23</v>
          </cell>
          <cell r="H142">
            <v>27.34</v>
          </cell>
          <cell r="I142">
            <v>5888</v>
          </cell>
          <cell r="J142" t="str">
            <v>MARKOVIC</v>
          </cell>
          <cell r="K142" t="str">
            <v>ZELJKO JEFF</v>
          </cell>
          <cell r="L142">
            <v>1</v>
          </cell>
          <cell r="M142">
            <v>1913.77</v>
          </cell>
          <cell r="N142">
            <v>1</v>
          </cell>
          <cell r="O142">
            <v>49940.767500000002</v>
          </cell>
          <cell r="P142">
            <v>137</v>
          </cell>
        </row>
        <row r="143">
          <cell r="A143">
            <v>50004599</v>
          </cell>
          <cell r="B143">
            <v>38010</v>
          </cell>
          <cell r="C143" t="str">
            <v>ENGINEERING TECHNICIAN I</v>
          </cell>
          <cell r="D143">
            <v>50010405</v>
          </cell>
          <cell r="E143" t="str">
            <v>GR-021</v>
          </cell>
          <cell r="F143">
            <v>5</v>
          </cell>
          <cell r="G143">
            <v>1826.23</v>
          </cell>
          <cell r="H143">
            <v>25.16</v>
          </cell>
          <cell r="I143">
            <v>5605</v>
          </cell>
          <cell r="J143" t="str">
            <v>FREDERICKSON</v>
          </cell>
          <cell r="K143" t="str">
            <v>KEVIN</v>
          </cell>
          <cell r="L143">
            <v>1</v>
          </cell>
          <cell r="M143">
            <v>1761.18</v>
          </cell>
          <cell r="N143">
            <v>1</v>
          </cell>
          <cell r="O143">
            <v>45961.142500000002</v>
          </cell>
          <cell r="P143">
            <v>138</v>
          </cell>
        </row>
        <row r="144">
          <cell r="A144">
            <v>50004600</v>
          </cell>
          <cell r="B144">
            <v>38030</v>
          </cell>
          <cell r="C144" t="str">
            <v>ENGINEERING TECHNICIAN I</v>
          </cell>
          <cell r="D144">
            <v>50010407</v>
          </cell>
          <cell r="E144" t="str">
            <v>GR-021</v>
          </cell>
          <cell r="F144">
            <v>5</v>
          </cell>
          <cell r="G144">
            <v>1826.23</v>
          </cell>
          <cell r="H144">
            <v>25.16</v>
          </cell>
          <cell r="I144">
            <v>3559</v>
          </cell>
          <cell r="J144" t="str">
            <v>WONG</v>
          </cell>
          <cell r="K144" t="str">
            <v>DANNY</v>
          </cell>
          <cell r="L144">
            <v>1</v>
          </cell>
          <cell r="M144">
            <v>1761.18</v>
          </cell>
          <cell r="N144">
            <v>1</v>
          </cell>
          <cell r="O144">
            <v>45961.142500000002</v>
          </cell>
          <cell r="P144">
            <v>139</v>
          </cell>
        </row>
        <row r="145">
          <cell r="A145">
            <v>50004601</v>
          </cell>
          <cell r="B145">
            <v>38030</v>
          </cell>
          <cell r="C145" t="str">
            <v>ENGINEERING TECHNICIAN I</v>
          </cell>
          <cell r="D145">
            <v>50010407</v>
          </cell>
          <cell r="E145" t="str">
            <v>GR-021</v>
          </cell>
          <cell r="F145">
            <v>5</v>
          </cell>
          <cell r="G145">
            <v>1826.23</v>
          </cell>
          <cell r="H145">
            <v>25.16</v>
          </cell>
          <cell r="I145">
            <v>116</v>
          </cell>
          <cell r="J145" t="str">
            <v>APELLANES</v>
          </cell>
          <cell r="K145" t="str">
            <v>ALEXANDER</v>
          </cell>
          <cell r="L145">
            <v>1</v>
          </cell>
          <cell r="M145">
            <v>1761.18</v>
          </cell>
          <cell r="N145">
            <v>1</v>
          </cell>
          <cell r="O145">
            <v>45961.142500000002</v>
          </cell>
          <cell r="P145">
            <v>140</v>
          </cell>
        </row>
        <row r="146">
          <cell r="A146">
            <v>50004602</v>
          </cell>
          <cell r="B146">
            <v>38020</v>
          </cell>
          <cell r="C146" t="str">
            <v>ENGINEERING TECHNICIAN I</v>
          </cell>
          <cell r="D146">
            <v>50010406</v>
          </cell>
          <cell r="E146" t="str">
            <v>GR-021</v>
          </cell>
          <cell r="F146">
            <v>5</v>
          </cell>
          <cell r="G146">
            <v>1826.23</v>
          </cell>
          <cell r="H146">
            <v>25.16</v>
          </cell>
          <cell r="I146">
            <v>2091</v>
          </cell>
          <cell r="J146" t="str">
            <v>YIP</v>
          </cell>
          <cell r="K146" t="str">
            <v>DAVID</v>
          </cell>
          <cell r="L146">
            <v>1</v>
          </cell>
          <cell r="M146">
            <v>1761.18</v>
          </cell>
          <cell r="N146">
            <v>1</v>
          </cell>
          <cell r="O146">
            <v>45961.142500000002</v>
          </cell>
          <cell r="P146">
            <v>141</v>
          </cell>
        </row>
        <row r="147">
          <cell r="A147">
            <v>50004603</v>
          </cell>
          <cell r="B147">
            <v>38030</v>
          </cell>
          <cell r="C147" t="str">
            <v>ENGINEERING TECHNICIAN I</v>
          </cell>
          <cell r="D147">
            <v>50010407</v>
          </cell>
          <cell r="E147" t="str">
            <v>GR-021</v>
          </cell>
          <cell r="F147">
            <v>5</v>
          </cell>
          <cell r="G147">
            <v>1826.23</v>
          </cell>
          <cell r="H147">
            <v>25.16</v>
          </cell>
          <cell r="I147">
            <v>4170</v>
          </cell>
          <cell r="J147" t="str">
            <v>WHITE</v>
          </cell>
          <cell r="K147" t="str">
            <v>MICHAEL</v>
          </cell>
          <cell r="L147">
            <v>1</v>
          </cell>
          <cell r="M147">
            <v>1761.18</v>
          </cell>
          <cell r="N147">
            <v>1</v>
          </cell>
          <cell r="O147">
            <v>45961.142500000002</v>
          </cell>
          <cell r="P147">
            <v>142</v>
          </cell>
        </row>
        <row r="148">
          <cell r="A148">
            <v>50004604</v>
          </cell>
          <cell r="B148">
            <v>38020</v>
          </cell>
          <cell r="C148" t="str">
            <v>ENGINEERING TECHNICIAN I</v>
          </cell>
          <cell r="D148">
            <v>50010406</v>
          </cell>
          <cell r="E148" t="str">
            <v>GR-021</v>
          </cell>
          <cell r="F148">
            <v>5</v>
          </cell>
          <cell r="G148">
            <v>1826.23</v>
          </cell>
          <cell r="H148">
            <v>25.16</v>
          </cell>
          <cell r="I148">
            <v>4934</v>
          </cell>
          <cell r="J148" t="str">
            <v>PIZZINATO</v>
          </cell>
          <cell r="K148" t="str">
            <v>EUGENE</v>
          </cell>
          <cell r="L148">
            <v>1</v>
          </cell>
          <cell r="M148">
            <v>1761.18</v>
          </cell>
          <cell r="N148">
            <v>1</v>
          </cell>
          <cell r="O148">
            <v>45961.142500000002</v>
          </cell>
          <cell r="P148">
            <v>143</v>
          </cell>
        </row>
        <row r="149">
          <cell r="A149">
            <v>50004605</v>
          </cell>
          <cell r="B149">
            <v>35600</v>
          </cell>
          <cell r="C149" t="str">
            <v>SUPERINTENDENT IV</v>
          </cell>
          <cell r="D149">
            <v>50010397</v>
          </cell>
          <cell r="E149" t="str">
            <v>BND-112</v>
          </cell>
          <cell r="F149">
            <v>5</v>
          </cell>
          <cell r="G149">
            <v>2087.12</v>
          </cell>
          <cell r="H149">
            <v>43.86</v>
          </cell>
          <cell r="I149">
            <v>5526</v>
          </cell>
          <cell r="J149" t="str">
            <v>HENDERSON</v>
          </cell>
          <cell r="K149" t="str">
            <v>J</v>
          </cell>
          <cell r="L149">
            <v>1</v>
          </cell>
          <cell r="M149">
            <v>3508.76</v>
          </cell>
          <cell r="N149">
            <v>1</v>
          </cell>
          <cell r="O149">
            <v>91551.525000000009</v>
          </cell>
          <cell r="P149">
            <v>144</v>
          </cell>
        </row>
        <row r="150">
          <cell r="A150">
            <v>50004606</v>
          </cell>
          <cell r="B150">
            <v>35600</v>
          </cell>
          <cell r="C150" t="str">
            <v>SUPERINTENDENT I</v>
          </cell>
          <cell r="D150">
            <v>50010397</v>
          </cell>
          <cell r="E150" t="str">
            <v>BND-109</v>
          </cell>
          <cell r="F150">
            <v>5</v>
          </cell>
          <cell r="G150">
            <v>2087.12</v>
          </cell>
          <cell r="H150">
            <v>34.82</v>
          </cell>
          <cell r="I150">
            <v>3757</v>
          </cell>
          <cell r="J150" t="str">
            <v>SPACKMAN</v>
          </cell>
          <cell r="K150" t="str">
            <v>EDWARD</v>
          </cell>
          <cell r="L150">
            <v>1</v>
          </cell>
          <cell r="M150">
            <v>2785.59</v>
          </cell>
          <cell r="N150">
            <v>1</v>
          </cell>
          <cell r="O150">
            <v>72684.072500000009</v>
          </cell>
          <cell r="P150">
            <v>145</v>
          </cell>
        </row>
        <row r="151">
          <cell r="A151">
            <v>50004607</v>
          </cell>
          <cell r="B151">
            <v>35600</v>
          </cell>
          <cell r="C151" t="str">
            <v>ENGINEERING ASSISTANT IV</v>
          </cell>
          <cell r="D151">
            <v>50010397</v>
          </cell>
          <cell r="E151" t="str">
            <v>GR-025</v>
          </cell>
          <cell r="F151">
            <v>5</v>
          </cell>
          <cell r="G151">
            <v>1826.23</v>
          </cell>
          <cell r="H151">
            <v>29.69</v>
          </cell>
          <cell r="I151">
            <v>3841</v>
          </cell>
          <cell r="J151" t="str">
            <v>TWAROG</v>
          </cell>
          <cell r="K151" t="str">
            <v>GEORGE</v>
          </cell>
          <cell r="L151">
            <v>1</v>
          </cell>
          <cell r="M151">
            <v>2078.29</v>
          </cell>
          <cell r="N151">
            <v>1</v>
          </cell>
          <cell r="O151">
            <v>54236.747500000005</v>
          </cell>
          <cell r="P151">
            <v>146</v>
          </cell>
        </row>
        <row r="152">
          <cell r="A152">
            <v>50004620</v>
          </cell>
          <cell r="B152">
            <v>33060</v>
          </cell>
          <cell r="C152" t="str">
            <v>SUPERINTENDENT II</v>
          </cell>
          <cell r="D152">
            <v>50011231</v>
          </cell>
          <cell r="E152" t="str">
            <v>BND-110</v>
          </cell>
          <cell r="F152">
            <v>5</v>
          </cell>
          <cell r="G152">
            <v>2087.12</v>
          </cell>
          <cell r="H152">
            <v>37.61</v>
          </cell>
          <cell r="I152">
            <v>3012</v>
          </cell>
          <cell r="J152" t="str">
            <v>BLOMQUIST</v>
          </cell>
          <cell r="K152" t="str">
            <v>ARTHUR</v>
          </cell>
          <cell r="L152">
            <v>1</v>
          </cell>
          <cell r="M152">
            <v>3028.75</v>
          </cell>
          <cell r="N152">
            <v>1</v>
          </cell>
          <cell r="O152">
            <v>78503.392500000002</v>
          </cell>
          <cell r="P152">
            <v>147</v>
          </cell>
        </row>
        <row r="153">
          <cell r="A153">
            <v>50004621</v>
          </cell>
          <cell r="B153">
            <v>33060</v>
          </cell>
          <cell r="C153" t="str">
            <v>SUPERINTENDENT IV</v>
          </cell>
          <cell r="D153">
            <v>50011231</v>
          </cell>
          <cell r="E153" t="str">
            <v>BND-111</v>
          </cell>
          <cell r="F153">
            <v>5</v>
          </cell>
          <cell r="G153">
            <v>2087.12</v>
          </cell>
          <cell r="H153">
            <v>40.61</v>
          </cell>
          <cell r="I153">
            <v>2610</v>
          </cell>
          <cell r="J153" t="str">
            <v>SAUNDERSON</v>
          </cell>
          <cell r="K153" t="str">
            <v>NORMAN</v>
          </cell>
          <cell r="L153">
            <v>1</v>
          </cell>
          <cell r="M153">
            <v>3248.77</v>
          </cell>
          <cell r="N153">
            <v>1</v>
          </cell>
          <cell r="O153">
            <v>84765.005000000005</v>
          </cell>
          <cell r="P153">
            <v>148</v>
          </cell>
        </row>
        <row r="154">
          <cell r="A154">
            <v>50004622</v>
          </cell>
          <cell r="B154">
            <v>33060</v>
          </cell>
          <cell r="C154" t="str">
            <v>SUPERINTENDENT II</v>
          </cell>
          <cell r="D154">
            <v>50011231</v>
          </cell>
          <cell r="E154" t="str">
            <v>BND-110</v>
          </cell>
          <cell r="F154">
            <v>5</v>
          </cell>
          <cell r="G154">
            <v>2087.12</v>
          </cell>
          <cell r="H154">
            <v>37.61</v>
          </cell>
          <cell r="I154">
            <v>3477</v>
          </cell>
          <cell r="J154" t="str">
            <v>JONES</v>
          </cell>
          <cell r="K154" t="str">
            <v>DONALD</v>
          </cell>
          <cell r="L154">
            <v>1</v>
          </cell>
          <cell r="M154">
            <v>3048.76</v>
          </cell>
          <cell r="N154">
            <v>1</v>
          </cell>
          <cell r="O154">
            <v>78503.392500000002</v>
          </cell>
          <cell r="P154">
            <v>149</v>
          </cell>
        </row>
        <row r="155">
          <cell r="A155">
            <v>50004623</v>
          </cell>
          <cell r="B155">
            <v>33060</v>
          </cell>
          <cell r="C155" t="str">
            <v>SUPERINTENDENT II</v>
          </cell>
          <cell r="D155">
            <v>50011231</v>
          </cell>
          <cell r="E155" t="str">
            <v>BND-110</v>
          </cell>
          <cell r="F155">
            <v>5</v>
          </cell>
          <cell r="G155">
            <v>2087.12</v>
          </cell>
          <cell r="H155">
            <v>37.61</v>
          </cell>
          <cell r="I155">
            <v>4965</v>
          </cell>
          <cell r="J155" t="str">
            <v>WONG</v>
          </cell>
          <cell r="K155" t="str">
            <v>PHILIP</v>
          </cell>
          <cell r="L155">
            <v>1</v>
          </cell>
          <cell r="M155">
            <v>3008.78</v>
          </cell>
          <cell r="N155">
            <v>1</v>
          </cell>
          <cell r="O155">
            <v>78503.392500000002</v>
          </cell>
          <cell r="P155">
            <v>150</v>
          </cell>
        </row>
        <row r="156">
          <cell r="A156">
            <v>50004625</v>
          </cell>
          <cell r="B156">
            <v>33060</v>
          </cell>
          <cell r="C156" t="str">
            <v>ACCOUNTING CLERK II</v>
          </cell>
          <cell r="D156">
            <v>50011231</v>
          </cell>
          <cell r="E156" t="str">
            <v>GR-018</v>
          </cell>
          <cell r="F156">
            <v>5</v>
          </cell>
          <cell r="G156">
            <v>1956.68</v>
          </cell>
          <cell r="H156">
            <v>22.25</v>
          </cell>
          <cell r="I156">
            <v>173</v>
          </cell>
          <cell r="J156" t="str">
            <v>MOON</v>
          </cell>
          <cell r="K156" t="str">
            <v>SHEILA</v>
          </cell>
          <cell r="L156">
            <v>1</v>
          </cell>
          <cell r="M156">
            <v>1668.73</v>
          </cell>
          <cell r="N156">
            <v>1</v>
          </cell>
          <cell r="O156">
            <v>43546.165000000001</v>
          </cell>
          <cell r="P156">
            <v>151</v>
          </cell>
        </row>
        <row r="157">
          <cell r="A157">
            <v>50004626</v>
          </cell>
          <cell r="B157">
            <v>33060</v>
          </cell>
          <cell r="C157" t="str">
            <v>CLERK II</v>
          </cell>
          <cell r="D157">
            <v>50011231</v>
          </cell>
          <cell r="E157" t="str">
            <v>GR-013</v>
          </cell>
          <cell r="F157">
            <v>5</v>
          </cell>
          <cell r="G157">
            <v>1956.68</v>
          </cell>
          <cell r="H157">
            <v>18.18</v>
          </cell>
          <cell r="I157">
            <v>6090</v>
          </cell>
          <cell r="J157" t="str">
            <v>PAWLITSCHEK</v>
          </cell>
          <cell r="K157" t="str">
            <v>STEPHEN</v>
          </cell>
          <cell r="L157">
            <v>1</v>
          </cell>
          <cell r="M157">
            <v>1363.47</v>
          </cell>
          <cell r="N157">
            <v>1</v>
          </cell>
          <cell r="O157">
            <v>35581.877500000002</v>
          </cell>
          <cell r="P157">
            <v>152</v>
          </cell>
        </row>
        <row r="158">
          <cell r="A158">
            <v>50004627</v>
          </cell>
          <cell r="B158">
            <v>33250</v>
          </cell>
          <cell r="C158" t="str">
            <v>STOREKEEPER II</v>
          </cell>
          <cell r="D158">
            <v>50011231</v>
          </cell>
          <cell r="E158" t="str">
            <v>GR-019</v>
          </cell>
          <cell r="F158">
            <v>5</v>
          </cell>
          <cell r="G158">
            <v>1956.68</v>
          </cell>
          <cell r="H158">
            <v>23.18</v>
          </cell>
          <cell r="I158">
            <v>2625</v>
          </cell>
          <cell r="J158" t="str">
            <v>JOLIE</v>
          </cell>
          <cell r="K158" t="str">
            <v>MARLENE</v>
          </cell>
          <cell r="L158">
            <v>1</v>
          </cell>
          <cell r="M158">
            <v>1738.49</v>
          </cell>
          <cell r="N158">
            <v>1</v>
          </cell>
          <cell r="O158">
            <v>45365.71</v>
          </cell>
          <cell r="P158">
            <v>153</v>
          </cell>
          <cell r="Q158" t="str">
            <v>Requested reclass need firmer number</v>
          </cell>
        </row>
        <row r="159">
          <cell r="A159">
            <v>50004628</v>
          </cell>
          <cell r="B159">
            <v>34200</v>
          </cell>
          <cell r="C159" t="str">
            <v>ELECTRICAL ENGINEER I</v>
          </cell>
          <cell r="D159">
            <v>50021275</v>
          </cell>
          <cell r="E159" t="str">
            <v>BND-008</v>
          </cell>
          <cell r="F159">
            <v>3</v>
          </cell>
          <cell r="G159">
            <v>1826.23</v>
          </cell>
          <cell r="H159">
            <v>32.56</v>
          </cell>
          <cell r="I159">
            <v>0</v>
          </cell>
          <cell r="L159">
            <v>1</v>
          </cell>
          <cell r="M159">
            <v>2279.25</v>
          </cell>
          <cell r="N159">
            <v>1</v>
          </cell>
          <cell r="O159">
            <v>59467.687500000007</v>
          </cell>
          <cell r="P159">
            <v>154</v>
          </cell>
        </row>
        <row r="160">
          <cell r="A160">
            <v>50004650</v>
          </cell>
          <cell r="B160">
            <v>30100</v>
          </cell>
          <cell r="C160" t="str">
            <v>PERMIT CLERK</v>
          </cell>
          <cell r="D160">
            <v>50000082</v>
          </cell>
          <cell r="E160" t="str">
            <v>GR-015</v>
          </cell>
          <cell r="F160">
            <v>5</v>
          </cell>
          <cell r="G160">
            <v>1826.23</v>
          </cell>
          <cell r="H160">
            <v>19.7</v>
          </cell>
          <cell r="I160">
            <v>3243</v>
          </cell>
          <cell r="J160" t="str">
            <v>HILTZ</v>
          </cell>
          <cell r="K160" t="str">
            <v>DIANE</v>
          </cell>
          <cell r="L160">
            <v>1</v>
          </cell>
          <cell r="M160">
            <v>1388.54</v>
          </cell>
          <cell r="N160">
            <v>1</v>
          </cell>
          <cell r="O160">
            <v>35976.731</v>
          </cell>
          <cell r="P160">
            <v>155</v>
          </cell>
          <cell r="Q160" t="str">
            <v>Up and change cc (2nd rev)</v>
          </cell>
        </row>
        <row r="161">
          <cell r="A161">
            <v>50004651</v>
          </cell>
          <cell r="B161">
            <v>37200</v>
          </cell>
          <cell r="C161" t="str">
            <v>CLERK III</v>
          </cell>
          <cell r="D161">
            <v>50000219</v>
          </cell>
          <cell r="E161" t="str">
            <v>GR-017</v>
          </cell>
          <cell r="F161">
            <v>5</v>
          </cell>
          <cell r="G161">
            <v>1826.23</v>
          </cell>
          <cell r="H161">
            <v>21.37</v>
          </cell>
          <cell r="I161">
            <v>3755</v>
          </cell>
          <cell r="J161" t="str">
            <v>FEDERAU</v>
          </cell>
          <cell r="K161" t="str">
            <v>HENRY</v>
          </cell>
          <cell r="L161">
            <v>1</v>
          </cell>
          <cell r="M161">
            <v>1495.9</v>
          </cell>
          <cell r="N161">
            <v>1</v>
          </cell>
          <cell r="O161">
            <v>39037.602500000001</v>
          </cell>
          <cell r="P161">
            <v>156</v>
          </cell>
        </row>
        <row r="162">
          <cell r="A162">
            <v>50004652</v>
          </cell>
          <cell r="B162">
            <v>37200</v>
          </cell>
          <cell r="C162" t="str">
            <v>CLERK IV</v>
          </cell>
          <cell r="D162">
            <v>50000219</v>
          </cell>
          <cell r="E162" t="str">
            <v>GR-019</v>
          </cell>
          <cell r="F162">
            <v>5</v>
          </cell>
          <cell r="G162">
            <v>1826.23</v>
          </cell>
          <cell r="H162">
            <v>23.18</v>
          </cell>
          <cell r="I162">
            <v>3426</v>
          </cell>
          <cell r="J162" t="str">
            <v>NORRIS</v>
          </cell>
          <cell r="K162" t="str">
            <v>ELIZABETH</v>
          </cell>
          <cell r="L162">
            <v>1</v>
          </cell>
          <cell r="M162">
            <v>1622.58</v>
          </cell>
          <cell r="N162">
            <v>1</v>
          </cell>
          <cell r="O162">
            <v>42341.195</v>
          </cell>
          <cell r="P162">
            <v>157</v>
          </cell>
        </row>
        <row r="163">
          <cell r="A163">
            <v>50004653</v>
          </cell>
          <cell r="B163">
            <v>37200</v>
          </cell>
          <cell r="C163" t="str">
            <v>CLERK IV</v>
          </cell>
          <cell r="D163">
            <v>50000219</v>
          </cell>
          <cell r="E163" t="str">
            <v>GR-019</v>
          </cell>
          <cell r="F163">
            <v>5</v>
          </cell>
          <cell r="G163">
            <v>1826.23</v>
          </cell>
          <cell r="H163">
            <v>23.18</v>
          </cell>
          <cell r="I163">
            <v>4135</v>
          </cell>
          <cell r="J163" t="str">
            <v>GRIFFIN</v>
          </cell>
          <cell r="K163" t="str">
            <v>JOANNE</v>
          </cell>
          <cell r="L163">
            <v>1</v>
          </cell>
          <cell r="M163">
            <v>1622.58</v>
          </cell>
          <cell r="N163">
            <v>1</v>
          </cell>
          <cell r="O163">
            <v>42341.195</v>
          </cell>
          <cell r="P163">
            <v>158</v>
          </cell>
        </row>
        <row r="164">
          <cell r="A164">
            <v>50004654</v>
          </cell>
          <cell r="B164">
            <v>37190</v>
          </cell>
          <cell r="C164" t="str">
            <v>ENGINEERING ASSISTANT II</v>
          </cell>
          <cell r="D164">
            <v>50000221</v>
          </cell>
          <cell r="E164" t="str">
            <v>GR-021</v>
          </cell>
          <cell r="F164">
            <v>1</v>
          </cell>
          <cell r="G164">
            <v>1826.23</v>
          </cell>
          <cell r="H164">
            <v>19.7</v>
          </cell>
          <cell r="I164">
            <v>0</v>
          </cell>
          <cell r="L164">
            <v>1</v>
          </cell>
          <cell r="M164">
            <v>1379.03</v>
          </cell>
          <cell r="N164">
            <v>1</v>
          </cell>
          <cell r="O164">
            <v>39026.535100000001</v>
          </cell>
          <cell r="P164">
            <v>159</v>
          </cell>
          <cell r="Q164" t="str">
            <v>Pending reclass- changed</v>
          </cell>
        </row>
        <row r="165">
          <cell r="A165">
            <v>50004655</v>
          </cell>
          <cell r="B165">
            <v>37200</v>
          </cell>
          <cell r="C165" t="str">
            <v>ENGINEERING ASSISTANT IV</v>
          </cell>
          <cell r="D165">
            <v>50000219</v>
          </cell>
          <cell r="E165" t="str">
            <v>GR-025</v>
          </cell>
          <cell r="F165">
            <v>5</v>
          </cell>
          <cell r="G165">
            <v>1826.23</v>
          </cell>
          <cell r="H165">
            <v>29.69</v>
          </cell>
          <cell r="I165">
            <v>4238</v>
          </cell>
          <cell r="J165" t="str">
            <v>JANG</v>
          </cell>
          <cell r="K165" t="str">
            <v>JOHN</v>
          </cell>
          <cell r="L165">
            <v>1</v>
          </cell>
          <cell r="M165">
            <v>2078.29</v>
          </cell>
          <cell r="N165">
            <v>1</v>
          </cell>
          <cell r="O165">
            <v>54236.747500000005</v>
          </cell>
          <cell r="P165">
            <v>160</v>
          </cell>
        </row>
        <row r="166">
          <cell r="A166">
            <v>50004656</v>
          </cell>
          <cell r="B166">
            <v>37190</v>
          </cell>
          <cell r="C166" t="str">
            <v>BRANCH HEAD ENGINEERING</v>
          </cell>
          <cell r="D166">
            <v>50000221</v>
          </cell>
          <cell r="E166" t="str">
            <v>BND-011</v>
          </cell>
          <cell r="F166">
            <v>5</v>
          </cell>
          <cell r="G166">
            <v>1826.23</v>
          </cell>
          <cell r="H166">
            <v>39.799999999999997</v>
          </cell>
          <cell r="I166">
            <v>9303</v>
          </cell>
          <cell r="J166" t="str">
            <v>HARRIS</v>
          </cell>
          <cell r="K166" t="str">
            <v>MICHELLE</v>
          </cell>
          <cell r="L166">
            <v>1</v>
          </cell>
          <cell r="M166">
            <v>2785.97</v>
          </cell>
          <cell r="N166">
            <v>1</v>
          </cell>
          <cell r="O166">
            <v>76299.8894</v>
          </cell>
          <cell r="P166">
            <v>161</v>
          </cell>
          <cell r="Q166" t="str">
            <v>Underfill</v>
          </cell>
        </row>
        <row r="167">
          <cell r="A167">
            <v>50004657</v>
          </cell>
          <cell r="B167">
            <v>37190</v>
          </cell>
          <cell r="C167" t="str">
            <v>CIVIL ENGINEER I</v>
          </cell>
          <cell r="D167">
            <v>50000221</v>
          </cell>
          <cell r="E167" t="str">
            <v>BND-008</v>
          </cell>
          <cell r="F167">
            <v>3</v>
          </cell>
          <cell r="G167">
            <v>1826.23</v>
          </cell>
          <cell r="H167">
            <v>32.56</v>
          </cell>
          <cell r="I167">
            <v>10635</v>
          </cell>
          <cell r="J167" t="str">
            <v>THOMSON</v>
          </cell>
          <cell r="K167" t="str">
            <v>KARYN</v>
          </cell>
          <cell r="L167">
            <v>1</v>
          </cell>
          <cell r="M167">
            <v>2279.17</v>
          </cell>
          <cell r="N167">
            <v>1</v>
          </cell>
          <cell r="O167">
            <v>64143.7398225</v>
          </cell>
          <cell r="P167">
            <v>162</v>
          </cell>
        </row>
        <row r="168">
          <cell r="A168">
            <v>50004675</v>
          </cell>
          <cell r="B168">
            <v>32300</v>
          </cell>
          <cell r="C168" t="str">
            <v>CIVIL ENGINEER I</v>
          </cell>
          <cell r="D168">
            <v>50000239</v>
          </cell>
          <cell r="E168" t="str">
            <v>BND-006</v>
          </cell>
          <cell r="F168">
            <v>5</v>
          </cell>
          <cell r="G168">
            <v>1826.23</v>
          </cell>
          <cell r="H168">
            <v>28.85</v>
          </cell>
          <cell r="I168">
            <v>11870</v>
          </cell>
          <cell r="J168" t="str">
            <v>BROWN</v>
          </cell>
          <cell r="K168" t="str">
            <v>STEVE</v>
          </cell>
          <cell r="L168">
            <v>1</v>
          </cell>
          <cell r="M168">
            <v>1977.48</v>
          </cell>
          <cell r="N168">
            <v>1</v>
          </cell>
          <cell r="O168">
            <v>59467.687500000007</v>
          </cell>
          <cell r="P168">
            <v>163</v>
          </cell>
        </row>
        <row r="169">
          <cell r="A169">
            <v>50004676</v>
          </cell>
          <cell r="B169">
            <v>32300</v>
          </cell>
          <cell r="C169" t="str">
            <v>CIVIL ENGINEER II</v>
          </cell>
          <cell r="D169">
            <v>50000239</v>
          </cell>
          <cell r="E169" t="str">
            <v>BND-009</v>
          </cell>
          <cell r="F169">
            <v>5</v>
          </cell>
          <cell r="G169">
            <v>1826.23</v>
          </cell>
          <cell r="H169">
            <v>39.799999999999997</v>
          </cell>
          <cell r="I169">
            <v>5249</v>
          </cell>
          <cell r="J169" t="str">
            <v>LOUIE</v>
          </cell>
          <cell r="K169" t="str">
            <v>DOUGLAS</v>
          </cell>
          <cell r="L169">
            <v>1</v>
          </cell>
          <cell r="M169">
            <v>3017.68</v>
          </cell>
          <cell r="N169">
            <v>1</v>
          </cell>
          <cell r="O169">
            <v>67302.733504500007</v>
          </cell>
          <cell r="P169">
            <v>164</v>
          </cell>
        </row>
        <row r="170">
          <cell r="A170">
            <v>50004677</v>
          </cell>
          <cell r="B170">
            <v>32300</v>
          </cell>
          <cell r="C170" t="str">
            <v>ENGINEERING ASSISTANT IV</v>
          </cell>
          <cell r="D170">
            <v>50000239</v>
          </cell>
          <cell r="E170" t="str">
            <v>GR-025</v>
          </cell>
          <cell r="F170">
            <v>5</v>
          </cell>
          <cell r="G170">
            <v>1826.23</v>
          </cell>
          <cell r="H170">
            <v>29.69</v>
          </cell>
          <cell r="I170">
            <v>3199</v>
          </cell>
          <cell r="J170" t="str">
            <v>STARY</v>
          </cell>
          <cell r="K170" t="str">
            <v>PETER</v>
          </cell>
          <cell r="L170">
            <v>1</v>
          </cell>
          <cell r="M170">
            <v>2078.29</v>
          </cell>
          <cell r="N170">
            <v>1</v>
          </cell>
          <cell r="O170">
            <v>54236.747500000005</v>
          </cell>
          <cell r="P170">
            <v>165</v>
          </cell>
        </row>
        <row r="171">
          <cell r="A171">
            <v>50004678</v>
          </cell>
          <cell r="B171">
            <v>32300</v>
          </cell>
          <cell r="C171" t="str">
            <v>ENGINEERING ASSISTANT III</v>
          </cell>
          <cell r="D171">
            <v>50000239</v>
          </cell>
          <cell r="E171" t="str">
            <v>GR-021</v>
          </cell>
          <cell r="F171">
            <v>5</v>
          </cell>
          <cell r="G171">
            <v>1826.23</v>
          </cell>
          <cell r="H171">
            <v>25.16</v>
          </cell>
          <cell r="I171">
            <v>6087</v>
          </cell>
          <cell r="J171" t="str">
            <v>KIM</v>
          </cell>
          <cell r="K171" t="str">
            <v>DAVID</v>
          </cell>
          <cell r="L171">
            <v>1</v>
          </cell>
          <cell r="M171">
            <v>1761.18</v>
          </cell>
          <cell r="N171">
            <v>1</v>
          </cell>
          <cell r="O171">
            <v>45961.142500000002</v>
          </cell>
          <cell r="P171">
            <v>166</v>
          </cell>
        </row>
        <row r="172">
          <cell r="A172">
            <v>50004679</v>
          </cell>
          <cell r="B172">
            <v>32300</v>
          </cell>
          <cell r="C172" t="str">
            <v>ENGINEERING ASSISTANT III</v>
          </cell>
          <cell r="D172">
            <v>50000239</v>
          </cell>
          <cell r="E172" t="str">
            <v>GR-021</v>
          </cell>
          <cell r="F172">
            <v>5</v>
          </cell>
          <cell r="G172">
            <v>1826.23</v>
          </cell>
          <cell r="H172">
            <v>25.16</v>
          </cell>
          <cell r="I172">
            <v>816</v>
          </cell>
          <cell r="J172" t="str">
            <v>KIRK</v>
          </cell>
          <cell r="K172" t="str">
            <v>SYLVIA</v>
          </cell>
          <cell r="L172">
            <v>1</v>
          </cell>
          <cell r="M172">
            <v>1761.18</v>
          </cell>
          <cell r="N172">
            <v>1</v>
          </cell>
          <cell r="O172">
            <v>45961.142500000002</v>
          </cell>
          <cell r="P172">
            <v>167</v>
          </cell>
        </row>
        <row r="173">
          <cell r="A173">
            <v>50004680</v>
          </cell>
          <cell r="B173">
            <v>32300</v>
          </cell>
          <cell r="C173" t="str">
            <v>ENGINEERING ASSISTANT I</v>
          </cell>
          <cell r="D173">
            <v>50000239</v>
          </cell>
          <cell r="E173" t="str">
            <v>GR-013</v>
          </cell>
          <cell r="F173">
            <v>5</v>
          </cell>
          <cell r="G173">
            <v>1826.23</v>
          </cell>
          <cell r="H173">
            <v>18.18</v>
          </cell>
          <cell r="I173">
            <v>827</v>
          </cell>
          <cell r="J173" t="str">
            <v>LEGGETT</v>
          </cell>
          <cell r="K173" t="str">
            <v>LYNN</v>
          </cell>
          <cell r="L173">
            <v>1</v>
          </cell>
          <cell r="M173">
            <v>1272.5899999999999</v>
          </cell>
          <cell r="N173">
            <v>1</v>
          </cell>
          <cell r="O173">
            <v>33209.215000000004</v>
          </cell>
          <cell r="P173">
            <v>168</v>
          </cell>
        </row>
        <row r="174">
          <cell r="A174">
            <v>50004681</v>
          </cell>
          <cell r="B174">
            <v>37210</v>
          </cell>
          <cell r="C174" t="str">
            <v>ANTI-GRAFFITTI COORDINATOR</v>
          </cell>
          <cell r="D174">
            <v>50000220</v>
          </cell>
          <cell r="E174" t="str">
            <v>GR-020</v>
          </cell>
          <cell r="F174">
            <v>5</v>
          </cell>
          <cell r="G174">
            <v>1826.23</v>
          </cell>
          <cell r="H174">
            <v>24.16</v>
          </cell>
          <cell r="I174">
            <v>6783</v>
          </cell>
          <cell r="J174" t="str">
            <v>SENGHERA</v>
          </cell>
          <cell r="K174" t="str">
            <v>JAGRUP</v>
          </cell>
          <cell r="L174">
            <v>1</v>
          </cell>
          <cell r="M174">
            <v>1732.01</v>
          </cell>
          <cell r="N174">
            <v>1</v>
          </cell>
          <cell r="O174">
            <v>54236.747500000005</v>
          </cell>
          <cell r="P174">
            <v>169</v>
          </cell>
        </row>
        <row r="175">
          <cell r="A175">
            <v>50004682</v>
          </cell>
          <cell r="B175">
            <v>30400</v>
          </cell>
          <cell r="C175" t="str">
            <v>ENGINEERING ASSISTANT III</v>
          </cell>
          <cell r="D175">
            <v>50000226</v>
          </cell>
          <cell r="E175" t="str">
            <v>GR-021</v>
          </cell>
          <cell r="F175">
            <v>5</v>
          </cell>
          <cell r="G175">
            <v>1826.23</v>
          </cell>
          <cell r="H175">
            <v>25.16</v>
          </cell>
          <cell r="I175">
            <v>3863</v>
          </cell>
          <cell r="J175" t="str">
            <v>CLELLAND</v>
          </cell>
          <cell r="K175" t="str">
            <v>JOHN</v>
          </cell>
          <cell r="L175">
            <v>1</v>
          </cell>
          <cell r="M175">
            <v>1761.18</v>
          </cell>
          <cell r="N175">
            <v>1</v>
          </cell>
          <cell r="O175">
            <v>45961.142500000002</v>
          </cell>
          <cell r="P175">
            <v>170</v>
          </cell>
        </row>
        <row r="176">
          <cell r="A176">
            <v>50004683</v>
          </cell>
          <cell r="B176">
            <v>30410</v>
          </cell>
          <cell r="C176" t="str">
            <v>ENGINEERING ASSISTANT II</v>
          </cell>
          <cell r="D176">
            <v>50010393</v>
          </cell>
          <cell r="E176" t="str">
            <v>GR-017</v>
          </cell>
          <cell r="F176">
            <v>5</v>
          </cell>
          <cell r="G176">
            <v>1826.23</v>
          </cell>
          <cell r="H176">
            <v>21.37</v>
          </cell>
          <cell r="I176">
            <v>5398</v>
          </cell>
          <cell r="J176" t="str">
            <v>CUTHBERT</v>
          </cell>
          <cell r="K176" t="str">
            <v>PAM</v>
          </cell>
          <cell r="L176">
            <v>1</v>
          </cell>
          <cell r="M176">
            <v>1495.9</v>
          </cell>
          <cell r="N176">
            <v>1</v>
          </cell>
          <cell r="O176">
            <v>39037.602500000001</v>
          </cell>
          <cell r="P176">
            <v>171</v>
          </cell>
        </row>
        <row r="177">
          <cell r="A177">
            <v>50004684</v>
          </cell>
          <cell r="B177">
            <v>35010</v>
          </cell>
          <cell r="C177" t="str">
            <v>CLERK STENO III</v>
          </cell>
          <cell r="D177">
            <v>50000207</v>
          </cell>
          <cell r="E177" t="str">
            <v>GR-015</v>
          </cell>
          <cell r="F177">
            <v>3</v>
          </cell>
          <cell r="G177">
            <v>1826.23</v>
          </cell>
          <cell r="H177">
            <v>18.18</v>
          </cell>
          <cell r="I177">
            <v>0</v>
          </cell>
          <cell r="L177">
            <v>1</v>
          </cell>
          <cell r="M177">
            <v>1272.6300000000001</v>
          </cell>
          <cell r="N177">
            <v>1</v>
          </cell>
          <cell r="O177">
            <v>33207.199999999997</v>
          </cell>
          <cell r="P177">
            <v>172</v>
          </cell>
        </row>
        <row r="178">
          <cell r="A178">
            <v>50004685</v>
          </cell>
          <cell r="B178">
            <v>35150</v>
          </cell>
          <cell r="C178" t="str">
            <v>CIVIL ENGINEER I</v>
          </cell>
          <cell r="D178">
            <v>50000209</v>
          </cell>
          <cell r="E178" t="str">
            <v>BND-008</v>
          </cell>
          <cell r="F178">
            <v>3</v>
          </cell>
          <cell r="G178">
            <v>1826.23</v>
          </cell>
          <cell r="H178">
            <v>32.56</v>
          </cell>
          <cell r="I178">
            <v>0</v>
          </cell>
          <cell r="L178">
            <v>1</v>
          </cell>
          <cell r="M178">
            <v>2279.25</v>
          </cell>
          <cell r="N178">
            <v>1</v>
          </cell>
          <cell r="O178">
            <v>59467.687500000007</v>
          </cell>
          <cell r="P178">
            <v>173</v>
          </cell>
        </row>
        <row r="179">
          <cell r="A179">
            <v>50004686</v>
          </cell>
          <cell r="B179">
            <v>35150</v>
          </cell>
          <cell r="C179" t="str">
            <v>BRANCH HEAD ENGINEERING</v>
          </cell>
          <cell r="D179">
            <v>50000209</v>
          </cell>
          <cell r="E179" t="str">
            <v>BND-011</v>
          </cell>
          <cell r="F179">
            <v>5</v>
          </cell>
          <cell r="G179">
            <v>1826.23</v>
          </cell>
          <cell r="H179">
            <v>46.42</v>
          </cell>
          <cell r="I179">
            <v>6497</v>
          </cell>
          <cell r="J179" t="str">
            <v>VAN VLIET</v>
          </cell>
          <cell r="K179" t="str">
            <v>KEVIN</v>
          </cell>
          <cell r="L179">
            <v>1</v>
          </cell>
          <cell r="M179">
            <v>3249.38</v>
          </cell>
          <cell r="N179">
            <v>1</v>
          </cell>
          <cell r="O179">
            <v>84776.087500000009</v>
          </cell>
          <cell r="P179">
            <v>174</v>
          </cell>
        </row>
        <row r="180">
          <cell r="A180">
            <v>50004687</v>
          </cell>
          <cell r="B180">
            <v>35150</v>
          </cell>
          <cell r="C180" t="str">
            <v>SYSTEMS ANALYST II</v>
          </cell>
          <cell r="D180">
            <v>50000209</v>
          </cell>
          <cell r="E180" t="str">
            <v>BND-008</v>
          </cell>
          <cell r="F180">
            <v>5</v>
          </cell>
          <cell r="G180">
            <v>1826.23</v>
          </cell>
          <cell r="H180">
            <v>36.18</v>
          </cell>
          <cell r="I180">
            <v>3211</v>
          </cell>
          <cell r="J180" t="str">
            <v>BUHR</v>
          </cell>
          <cell r="K180" t="str">
            <v>HELMUTH</v>
          </cell>
          <cell r="L180">
            <v>1</v>
          </cell>
          <cell r="M180">
            <v>2532.5700000000002</v>
          </cell>
          <cell r="N180">
            <v>1</v>
          </cell>
          <cell r="O180">
            <v>66072.857499999998</v>
          </cell>
          <cell r="P180">
            <v>175</v>
          </cell>
        </row>
        <row r="181">
          <cell r="A181">
            <v>50004688</v>
          </cell>
          <cell r="B181">
            <v>30100</v>
          </cell>
          <cell r="C181" t="str">
            <v>PERMIT CLERK</v>
          </cell>
          <cell r="D181">
            <v>50000082</v>
          </cell>
          <cell r="E181" t="str">
            <v>GR-015</v>
          </cell>
          <cell r="F181">
            <v>4</v>
          </cell>
          <cell r="G181">
            <v>1826.23</v>
          </cell>
          <cell r="H181">
            <v>18.91</v>
          </cell>
          <cell r="I181">
            <v>2899</v>
          </cell>
          <cell r="J181" t="str">
            <v>DRYER</v>
          </cell>
          <cell r="K181" t="str">
            <v>GWYN</v>
          </cell>
          <cell r="L181">
            <v>1</v>
          </cell>
          <cell r="M181">
            <v>1370.79</v>
          </cell>
          <cell r="N181">
            <v>1</v>
          </cell>
          <cell r="O181">
            <v>35976.731</v>
          </cell>
          <cell r="P181">
            <v>176</v>
          </cell>
          <cell r="Q181" t="str">
            <v>Up and change cc (2nd rev), SWITCH FROM PUBLIC WORKS per RTS1881/form B</v>
          </cell>
        </row>
        <row r="182">
          <cell r="A182">
            <v>50004689</v>
          </cell>
          <cell r="B182">
            <v>35150</v>
          </cell>
          <cell r="C182" t="str">
            <v>CIVIL ENGINEER II</v>
          </cell>
          <cell r="D182">
            <v>50000209</v>
          </cell>
          <cell r="E182" t="str">
            <v>BND-008</v>
          </cell>
          <cell r="F182">
            <v>3</v>
          </cell>
          <cell r="G182">
            <v>1826.23</v>
          </cell>
          <cell r="H182">
            <v>32.56</v>
          </cell>
          <cell r="I182">
            <v>10916</v>
          </cell>
          <cell r="J182" t="str">
            <v>MCLENNAN</v>
          </cell>
          <cell r="K182" t="str">
            <v>ROBERT</v>
          </cell>
          <cell r="L182">
            <v>1</v>
          </cell>
          <cell r="M182">
            <v>2354.15</v>
          </cell>
          <cell r="N182">
            <v>1</v>
          </cell>
          <cell r="O182">
            <v>59789.759357250005</v>
          </cell>
          <cell r="P182">
            <v>177</v>
          </cell>
        </row>
        <row r="183">
          <cell r="A183">
            <v>50004690</v>
          </cell>
          <cell r="B183">
            <v>35150</v>
          </cell>
          <cell r="C183" t="str">
            <v>ENGINEERING ASSISTANT IV</v>
          </cell>
          <cell r="D183">
            <v>50000209</v>
          </cell>
          <cell r="E183" t="str">
            <v>GR-025</v>
          </cell>
          <cell r="F183">
            <v>5</v>
          </cell>
          <cell r="G183">
            <v>1826.23</v>
          </cell>
          <cell r="H183">
            <v>29.69</v>
          </cell>
          <cell r="I183">
            <v>4608</v>
          </cell>
          <cell r="J183" t="str">
            <v>THOMAS</v>
          </cell>
          <cell r="K183" t="str">
            <v>DOUGLAS</v>
          </cell>
          <cell r="L183">
            <v>1</v>
          </cell>
          <cell r="M183">
            <v>2078.29</v>
          </cell>
          <cell r="N183">
            <v>1</v>
          </cell>
          <cell r="O183">
            <v>54236.747500000005</v>
          </cell>
          <cell r="P183">
            <v>178</v>
          </cell>
        </row>
        <row r="184">
          <cell r="A184">
            <v>50004691</v>
          </cell>
          <cell r="B184">
            <v>32100</v>
          </cell>
          <cell r="C184" t="str">
            <v>CLERK TYPIST II</v>
          </cell>
          <cell r="D184">
            <v>50000237</v>
          </cell>
          <cell r="E184" t="str">
            <v>GR-013</v>
          </cell>
          <cell r="F184">
            <v>3</v>
          </cell>
          <cell r="G184">
            <v>1826.23</v>
          </cell>
          <cell r="H184">
            <v>16.760000000000002</v>
          </cell>
          <cell r="I184">
            <v>0</v>
          </cell>
          <cell r="L184">
            <v>1</v>
          </cell>
          <cell r="M184">
            <v>1173.2</v>
          </cell>
          <cell r="N184">
            <v>1</v>
          </cell>
          <cell r="O184">
            <v>31027.870637499997</v>
          </cell>
          <cell r="P184">
            <v>179</v>
          </cell>
        </row>
        <row r="185">
          <cell r="A185">
            <v>50004692</v>
          </cell>
          <cell r="B185">
            <v>32100</v>
          </cell>
          <cell r="C185" t="str">
            <v>BRANCH HEAD ENGINEERING</v>
          </cell>
          <cell r="D185">
            <v>50000237</v>
          </cell>
          <cell r="E185" t="str">
            <v>BND-011</v>
          </cell>
          <cell r="F185">
            <v>3</v>
          </cell>
          <cell r="G185">
            <v>1826.23</v>
          </cell>
          <cell r="H185">
            <v>41.78</v>
          </cell>
          <cell r="I185">
            <v>0</v>
          </cell>
          <cell r="L185">
            <v>1</v>
          </cell>
          <cell r="M185">
            <v>2924.65</v>
          </cell>
          <cell r="N185">
            <v>1</v>
          </cell>
          <cell r="O185">
            <v>76308.05</v>
          </cell>
          <cell r="P185">
            <v>180</v>
          </cell>
        </row>
        <row r="186">
          <cell r="A186">
            <v>50004693</v>
          </cell>
          <cell r="B186">
            <v>32100</v>
          </cell>
          <cell r="C186" t="str">
            <v>SENIOR BRANCH HEAD ENGINEERING</v>
          </cell>
          <cell r="D186">
            <v>50000237</v>
          </cell>
          <cell r="E186" t="str">
            <v>BND-012</v>
          </cell>
          <cell r="F186">
            <v>5</v>
          </cell>
          <cell r="G186">
            <v>1826.23</v>
          </cell>
          <cell r="H186">
            <v>50.13</v>
          </cell>
          <cell r="I186">
            <v>2376</v>
          </cell>
          <cell r="J186" t="str">
            <v>PLEDGER</v>
          </cell>
          <cell r="K186" t="str">
            <v>WAYNE</v>
          </cell>
          <cell r="L186">
            <v>1</v>
          </cell>
          <cell r="M186">
            <v>3509.07</v>
          </cell>
          <cell r="N186">
            <v>1</v>
          </cell>
          <cell r="O186">
            <v>91547.49500000001</v>
          </cell>
          <cell r="P186">
            <v>181</v>
          </cell>
        </row>
        <row r="187">
          <cell r="A187">
            <v>50004694</v>
          </cell>
          <cell r="B187">
            <v>32100</v>
          </cell>
          <cell r="C187" t="str">
            <v>ENGINEERING ASSISTANT IV</v>
          </cell>
          <cell r="D187">
            <v>50000237</v>
          </cell>
          <cell r="E187" t="str">
            <v>GR-025</v>
          </cell>
          <cell r="F187">
            <v>5</v>
          </cell>
          <cell r="G187">
            <v>1826.23</v>
          </cell>
          <cell r="H187">
            <v>29.69</v>
          </cell>
          <cell r="I187">
            <v>2942</v>
          </cell>
          <cell r="J187" t="str">
            <v>SCHAAN</v>
          </cell>
          <cell r="K187" t="str">
            <v>JAMES</v>
          </cell>
          <cell r="L187">
            <v>1</v>
          </cell>
          <cell r="M187">
            <v>2078.29</v>
          </cell>
          <cell r="N187">
            <v>1</v>
          </cell>
          <cell r="O187">
            <v>54236.747500000005</v>
          </cell>
          <cell r="P187">
            <v>182</v>
          </cell>
        </row>
        <row r="188">
          <cell r="A188">
            <v>50004695</v>
          </cell>
          <cell r="B188">
            <v>32100</v>
          </cell>
          <cell r="C188" t="str">
            <v>ENGINEERING ASSISTANT IV</v>
          </cell>
          <cell r="D188">
            <v>50000237</v>
          </cell>
          <cell r="E188" t="str">
            <v>GR-025</v>
          </cell>
          <cell r="F188">
            <v>5</v>
          </cell>
          <cell r="G188">
            <v>1826.23</v>
          </cell>
          <cell r="H188">
            <v>29.69</v>
          </cell>
          <cell r="I188">
            <v>1130</v>
          </cell>
          <cell r="J188" t="str">
            <v>THOMPSON</v>
          </cell>
          <cell r="K188" t="str">
            <v>TERRENCE</v>
          </cell>
          <cell r="L188">
            <v>1</v>
          </cell>
          <cell r="M188">
            <v>2078.29</v>
          </cell>
          <cell r="N188">
            <v>1</v>
          </cell>
          <cell r="O188">
            <v>54236.747500000005</v>
          </cell>
          <cell r="P188">
            <v>183</v>
          </cell>
        </row>
        <row r="189">
          <cell r="A189">
            <v>50004696</v>
          </cell>
          <cell r="B189">
            <v>32100</v>
          </cell>
          <cell r="C189" t="str">
            <v>ENGINEERING ASSISTANT III</v>
          </cell>
          <cell r="D189">
            <v>50000237</v>
          </cell>
          <cell r="E189" t="str">
            <v>GR-021</v>
          </cell>
          <cell r="F189">
            <v>2</v>
          </cell>
          <cell r="G189">
            <v>1826.23</v>
          </cell>
          <cell r="H189">
            <v>22.25</v>
          </cell>
          <cell r="I189">
            <v>4260</v>
          </cell>
          <cell r="J189" t="str">
            <v>ABBINK</v>
          </cell>
          <cell r="K189" t="str">
            <v>ELISE</v>
          </cell>
          <cell r="L189">
            <v>1</v>
          </cell>
          <cell r="M189">
            <v>1622.58</v>
          </cell>
          <cell r="N189">
            <v>1</v>
          </cell>
          <cell r="O189">
            <v>43227.639289999999</v>
          </cell>
          <cell r="P189">
            <v>184</v>
          </cell>
        </row>
        <row r="190">
          <cell r="A190">
            <v>50004697</v>
          </cell>
          <cell r="B190">
            <v>32100</v>
          </cell>
          <cell r="C190" t="str">
            <v>ENGINEERING ASSISTANT II</v>
          </cell>
          <cell r="D190">
            <v>50000237</v>
          </cell>
          <cell r="E190" t="str">
            <v>GR-017</v>
          </cell>
          <cell r="F190">
            <v>3</v>
          </cell>
          <cell r="G190">
            <v>1826.23</v>
          </cell>
          <cell r="H190">
            <v>19.7</v>
          </cell>
          <cell r="I190">
            <v>12226</v>
          </cell>
          <cell r="J190" t="str">
            <v>MATE</v>
          </cell>
          <cell r="K190" t="str">
            <v>TIBOR</v>
          </cell>
          <cell r="L190">
            <v>1</v>
          </cell>
          <cell r="M190">
            <v>1379.03</v>
          </cell>
          <cell r="N190">
            <v>1</v>
          </cell>
          <cell r="O190">
            <v>36028.478915</v>
          </cell>
          <cell r="P190">
            <v>185</v>
          </cell>
        </row>
        <row r="191">
          <cell r="A191">
            <v>50004698</v>
          </cell>
          <cell r="B191">
            <v>32100</v>
          </cell>
          <cell r="C191" t="str">
            <v>CIVIL ENGINEER II</v>
          </cell>
          <cell r="D191">
            <v>50000237</v>
          </cell>
          <cell r="E191" t="str">
            <v>BND-009</v>
          </cell>
          <cell r="F191">
            <v>5</v>
          </cell>
          <cell r="G191">
            <v>1826.23</v>
          </cell>
          <cell r="H191">
            <v>39.799999999999997</v>
          </cell>
          <cell r="I191">
            <v>3916</v>
          </cell>
          <cell r="J191" t="str">
            <v>MALKIN</v>
          </cell>
          <cell r="K191" t="str">
            <v>RODERICK</v>
          </cell>
          <cell r="L191">
            <v>1</v>
          </cell>
          <cell r="M191">
            <v>2785.97</v>
          </cell>
          <cell r="N191">
            <v>1</v>
          </cell>
          <cell r="O191">
            <v>72692.132500000007</v>
          </cell>
          <cell r="P191">
            <v>186</v>
          </cell>
        </row>
        <row r="192">
          <cell r="A192">
            <v>50004699</v>
          </cell>
          <cell r="B192">
            <v>32100</v>
          </cell>
          <cell r="C192" t="str">
            <v>CIVIL ENGINEER II</v>
          </cell>
          <cell r="D192">
            <v>50000237</v>
          </cell>
          <cell r="E192" t="str">
            <v>BND-009</v>
          </cell>
          <cell r="F192">
            <v>4</v>
          </cell>
          <cell r="G192">
            <v>1826.23</v>
          </cell>
          <cell r="H192">
            <v>37.81</v>
          </cell>
          <cell r="I192">
            <v>6483</v>
          </cell>
          <cell r="J192" t="str">
            <v>LACLAIRE</v>
          </cell>
          <cell r="K192" t="str">
            <v>LONNIE</v>
          </cell>
          <cell r="L192">
            <v>1</v>
          </cell>
          <cell r="M192">
            <v>2785.97</v>
          </cell>
          <cell r="N192">
            <v>1</v>
          </cell>
          <cell r="O192">
            <v>74736.940092749996</v>
          </cell>
          <cell r="P192">
            <v>187</v>
          </cell>
        </row>
        <row r="193">
          <cell r="A193">
            <v>50004700</v>
          </cell>
          <cell r="B193">
            <v>32100</v>
          </cell>
          <cell r="C193" t="str">
            <v>CIVIL ENGINEER I</v>
          </cell>
          <cell r="D193">
            <v>50000237</v>
          </cell>
          <cell r="E193" t="str">
            <v>BND-008</v>
          </cell>
          <cell r="F193">
            <v>5</v>
          </cell>
          <cell r="G193">
            <v>1826.23</v>
          </cell>
          <cell r="H193">
            <v>36.18</v>
          </cell>
          <cell r="I193">
            <v>11246</v>
          </cell>
          <cell r="J193" t="str">
            <v>BRACEWELL</v>
          </cell>
          <cell r="K193" t="str">
            <v>DALE</v>
          </cell>
          <cell r="L193">
            <v>1</v>
          </cell>
          <cell r="M193">
            <v>2532.5700000000002</v>
          </cell>
          <cell r="N193">
            <v>1</v>
          </cell>
          <cell r="O193">
            <v>66072.857499999998</v>
          </cell>
          <cell r="P193">
            <v>188</v>
          </cell>
        </row>
        <row r="194">
          <cell r="A194">
            <v>50004725</v>
          </cell>
          <cell r="B194">
            <v>37210</v>
          </cell>
          <cell r="C194" t="str">
            <v>CLERK TYPIST III</v>
          </cell>
          <cell r="D194">
            <v>50000220</v>
          </cell>
          <cell r="E194" t="str">
            <v>GR-015</v>
          </cell>
          <cell r="F194">
            <v>5</v>
          </cell>
          <cell r="G194">
            <v>1826.23</v>
          </cell>
          <cell r="H194">
            <v>19.7</v>
          </cell>
          <cell r="I194">
            <v>2068</v>
          </cell>
          <cell r="J194" t="str">
            <v>OMAYE</v>
          </cell>
          <cell r="K194" t="str">
            <v>BETTY</v>
          </cell>
          <cell r="L194">
            <v>1</v>
          </cell>
          <cell r="M194">
            <v>1379</v>
          </cell>
          <cell r="N194">
            <v>1</v>
          </cell>
          <cell r="O194">
            <v>35987.9</v>
          </cell>
          <cell r="P194">
            <v>189</v>
          </cell>
        </row>
        <row r="195">
          <cell r="A195">
            <v>50004726</v>
          </cell>
          <cell r="B195">
            <v>37210</v>
          </cell>
          <cell r="C195" t="str">
            <v>BRANCH HEAD ENGINEERING</v>
          </cell>
          <cell r="D195">
            <v>50000220</v>
          </cell>
          <cell r="E195" t="str">
            <v>BND-011</v>
          </cell>
          <cell r="F195">
            <v>5</v>
          </cell>
          <cell r="G195">
            <v>1826.23</v>
          </cell>
          <cell r="H195">
            <v>46.42</v>
          </cell>
          <cell r="I195">
            <v>4961</v>
          </cell>
          <cell r="J195" t="str">
            <v>HAMMEL</v>
          </cell>
          <cell r="K195" t="str">
            <v>THOMAS</v>
          </cell>
          <cell r="L195">
            <v>1</v>
          </cell>
          <cell r="M195">
            <v>3249.38</v>
          </cell>
          <cell r="N195">
            <v>1</v>
          </cell>
          <cell r="O195">
            <v>84776.087500000009</v>
          </cell>
          <cell r="P195">
            <v>190</v>
          </cell>
        </row>
        <row r="196">
          <cell r="A196">
            <v>50004727</v>
          </cell>
          <cell r="B196">
            <v>37210</v>
          </cell>
          <cell r="C196" t="str">
            <v>ENGINEERING ASSISTANT IV</v>
          </cell>
          <cell r="D196">
            <v>50000220</v>
          </cell>
          <cell r="E196" t="str">
            <v>GR-025</v>
          </cell>
          <cell r="F196">
            <v>5</v>
          </cell>
          <cell r="G196">
            <v>1826.23</v>
          </cell>
          <cell r="H196">
            <v>29.69</v>
          </cell>
          <cell r="I196">
            <v>3416</v>
          </cell>
          <cell r="J196" t="str">
            <v>SAMSSEN</v>
          </cell>
          <cell r="K196" t="str">
            <v>KRAIGE</v>
          </cell>
          <cell r="L196">
            <v>1</v>
          </cell>
          <cell r="M196">
            <v>2078.29</v>
          </cell>
          <cell r="N196">
            <v>1</v>
          </cell>
          <cell r="O196">
            <v>54236.747500000005</v>
          </cell>
          <cell r="P196">
            <v>191</v>
          </cell>
        </row>
        <row r="197">
          <cell r="A197">
            <v>50004728</v>
          </cell>
          <cell r="B197">
            <v>37212</v>
          </cell>
          <cell r="C197" t="str">
            <v>ENGINEERING ASSISTANT IV</v>
          </cell>
          <cell r="D197">
            <v>50000226</v>
          </cell>
          <cell r="E197" t="str">
            <v>GR-025</v>
          </cell>
          <cell r="F197">
            <v>5</v>
          </cell>
          <cell r="G197">
            <v>1826.23</v>
          </cell>
          <cell r="H197">
            <v>29.69</v>
          </cell>
          <cell r="I197">
            <v>3703</v>
          </cell>
          <cell r="J197" t="str">
            <v>AMY</v>
          </cell>
          <cell r="K197" t="str">
            <v>DAVID</v>
          </cell>
          <cell r="L197">
            <v>1</v>
          </cell>
          <cell r="M197">
            <v>2078.29</v>
          </cell>
          <cell r="N197">
            <v>1</v>
          </cell>
          <cell r="O197">
            <v>54236.747500000005</v>
          </cell>
          <cell r="P197">
            <v>192</v>
          </cell>
          <cell r="Q197" t="str">
            <v>Change cc</v>
          </cell>
        </row>
        <row r="198">
          <cell r="A198">
            <v>50004729</v>
          </cell>
          <cell r="B198">
            <v>37210</v>
          </cell>
          <cell r="C198" t="str">
            <v>ENGINEERING ASSISTANT IV</v>
          </cell>
          <cell r="D198">
            <v>50000220</v>
          </cell>
          <cell r="E198" t="str">
            <v>GR-025</v>
          </cell>
          <cell r="F198">
            <v>2</v>
          </cell>
          <cell r="G198">
            <v>1826.23</v>
          </cell>
          <cell r="H198">
            <v>26.2</v>
          </cell>
          <cell r="I198">
            <v>4849</v>
          </cell>
          <cell r="J198" t="str">
            <v>HOOD</v>
          </cell>
          <cell r="K198" t="str">
            <v>NICKY</v>
          </cell>
          <cell r="L198">
            <v>1</v>
          </cell>
          <cell r="M198">
            <v>1891.27</v>
          </cell>
          <cell r="N198">
            <v>1</v>
          </cell>
          <cell r="O198">
            <v>54971.971697499997</v>
          </cell>
          <cell r="P198">
            <v>193</v>
          </cell>
        </row>
        <row r="199">
          <cell r="A199">
            <v>50004730</v>
          </cell>
          <cell r="B199">
            <v>37210</v>
          </cell>
          <cell r="C199" t="str">
            <v>ENGINEERING ASSISTANT III</v>
          </cell>
          <cell r="D199">
            <v>50000220</v>
          </cell>
          <cell r="E199" t="str">
            <v>GR-021</v>
          </cell>
          <cell r="F199">
            <v>5</v>
          </cell>
          <cell r="G199">
            <v>1826.23</v>
          </cell>
          <cell r="H199">
            <v>25.16</v>
          </cell>
          <cell r="I199">
            <v>411</v>
          </cell>
          <cell r="J199" t="str">
            <v>CHOMOLOK</v>
          </cell>
          <cell r="K199" t="str">
            <v>HELEN</v>
          </cell>
          <cell r="L199">
            <v>1</v>
          </cell>
          <cell r="M199">
            <v>1919.72</v>
          </cell>
          <cell r="N199">
            <v>1</v>
          </cell>
          <cell r="O199">
            <v>42338.172500000001</v>
          </cell>
          <cell r="P199">
            <v>194</v>
          </cell>
        </row>
        <row r="200">
          <cell r="A200">
            <v>50004731</v>
          </cell>
          <cell r="B200">
            <v>37212</v>
          </cell>
          <cell r="C200" t="str">
            <v>ENGINEERING ASSISTANT III</v>
          </cell>
          <cell r="D200">
            <v>50000226</v>
          </cell>
          <cell r="E200" t="str">
            <v>GR-021</v>
          </cell>
          <cell r="F200">
            <v>5</v>
          </cell>
          <cell r="G200">
            <v>1826.23</v>
          </cell>
          <cell r="H200">
            <v>25.16</v>
          </cell>
          <cell r="I200">
            <v>3115</v>
          </cell>
          <cell r="J200" t="str">
            <v>BATTISTA</v>
          </cell>
          <cell r="K200" t="str">
            <v>FRANCESCO</v>
          </cell>
          <cell r="L200">
            <v>1</v>
          </cell>
          <cell r="M200">
            <v>1761.18</v>
          </cell>
          <cell r="N200">
            <v>1</v>
          </cell>
          <cell r="O200">
            <v>45961.142500000002</v>
          </cell>
          <cell r="P200">
            <v>195</v>
          </cell>
          <cell r="Q200" t="str">
            <v>Change cc</v>
          </cell>
        </row>
        <row r="201">
          <cell r="A201">
            <v>50004732</v>
          </cell>
          <cell r="B201">
            <v>37210</v>
          </cell>
          <cell r="C201" t="str">
            <v>STREET USE INSPECTOR</v>
          </cell>
          <cell r="D201">
            <v>50000220</v>
          </cell>
          <cell r="E201" t="str">
            <v>GR-019</v>
          </cell>
          <cell r="F201">
            <v>3</v>
          </cell>
          <cell r="G201">
            <v>1826.23</v>
          </cell>
          <cell r="H201">
            <v>21.37</v>
          </cell>
          <cell r="I201">
            <v>7496</v>
          </cell>
          <cell r="J201" t="str">
            <v>TRACH</v>
          </cell>
          <cell r="K201" t="str">
            <v>DARREN</v>
          </cell>
          <cell r="L201">
            <v>1</v>
          </cell>
          <cell r="M201">
            <v>1553.59</v>
          </cell>
          <cell r="N201">
            <v>1</v>
          </cell>
          <cell r="O201">
            <v>39495.308627499995</v>
          </cell>
          <cell r="P201">
            <v>196</v>
          </cell>
        </row>
        <row r="202">
          <cell r="A202">
            <v>50004733</v>
          </cell>
          <cell r="B202">
            <v>37212</v>
          </cell>
          <cell r="C202" t="str">
            <v>ENGINEERING ASSISTANT II</v>
          </cell>
          <cell r="D202">
            <v>50000226</v>
          </cell>
          <cell r="E202" t="str">
            <v>GR-017</v>
          </cell>
          <cell r="F202">
            <v>3</v>
          </cell>
          <cell r="G202">
            <v>1826.23</v>
          </cell>
          <cell r="H202">
            <v>19.7</v>
          </cell>
          <cell r="I202">
            <v>4975</v>
          </cell>
          <cell r="J202" t="str">
            <v>SANTORELLI</v>
          </cell>
          <cell r="K202" t="str">
            <v>TONY</v>
          </cell>
          <cell r="L202">
            <v>1</v>
          </cell>
          <cell r="M202">
            <v>1369.76</v>
          </cell>
          <cell r="N202">
            <v>1</v>
          </cell>
          <cell r="O202">
            <v>36341.974267499994</v>
          </cell>
          <cell r="P202">
            <v>197</v>
          </cell>
          <cell r="Q202" t="str">
            <v>Change cc</v>
          </cell>
        </row>
        <row r="203">
          <cell r="A203">
            <v>50004734</v>
          </cell>
          <cell r="B203">
            <v>37210</v>
          </cell>
          <cell r="C203" t="str">
            <v>STREET USE INSPECTOR</v>
          </cell>
          <cell r="D203">
            <v>50000220</v>
          </cell>
          <cell r="E203" t="str">
            <v>GR-019</v>
          </cell>
          <cell r="F203">
            <v>5</v>
          </cell>
          <cell r="G203">
            <v>1826.23</v>
          </cell>
          <cell r="H203">
            <v>23.18</v>
          </cell>
          <cell r="I203">
            <v>5201</v>
          </cell>
          <cell r="J203" t="str">
            <v>MEGARO</v>
          </cell>
          <cell r="K203" t="str">
            <v>GIULIO</v>
          </cell>
          <cell r="L203">
            <v>1</v>
          </cell>
          <cell r="M203">
            <v>1668.77</v>
          </cell>
          <cell r="N203">
            <v>1</v>
          </cell>
          <cell r="O203">
            <v>42341.195</v>
          </cell>
          <cell r="P203">
            <v>198</v>
          </cell>
        </row>
        <row r="204">
          <cell r="A204">
            <v>50004735</v>
          </cell>
          <cell r="B204">
            <v>37212</v>
          </cell>
          <cell r="C204" t="str">
            <v>ENGINEERING ASSISTANT I</v>
          </cell>
          <cell r="D204">
            <v>50000226</v>
          </cell>
          <cell r="E204" t="str">
            <v>GR-013</v>
          </cell>
          <cell r="F204">
            <v>5</v>
          </cell>
          <cell r="G204">
            <v>1826.23</v>
          </cell>
          <cell r="H204">
            <v>18.18</v>
          </cell>
          <cell r="I204">
            <v>4777</v>
          </cell>
          <cell r="J204" t="str">
            <v>DISALVO</v>
          </cell>
          <cell r="K204" t="str">
            <v>ERNEST</v>
          </cell>
          <cell r="L204">
            <v>1</v>
          </cell>
          <cell r="M204">
            <v>1272.5899999999999</v>
          </cell>
          <cell r="N204">
            <v>1</v>
          </cell>
          <cell r="O204">
            <v>33209.215000000004</v>
          </cell>
          <cell r="P204">
            <v>199</v>
          </cell>
          <cell r="Q204" t="str">
            <v>Change cc</v>
          </cell>
        </row>
        <row r="205">
          <cell r="A205">
            <v>50004736</v>
          </cell>
          <cell r="B205">
            <v>37210</v>
          </cell>
          <cell r="C205" t="str">
            <v>STREET USE INSPECTOR</v>
          </cell>
          <cell r="D205">
            <v>50000220</v>
          </cell>
          <cell r="E205" t="str">
            <v>GR-019</v>
          </cell>
          <cell r="F205">
            <v>5</v>
          </cell>
          <cell r="G205">
            <v>1826.23</v>
          </cell>
          <cell r="H205">
            <v>23.18</v>
          </cell>
          <cell r="I205">
            <v>7135</v>
          </cell>
          <cell r="J205" t="str">
            <v>TEIXEIRA</v>
          </cell>
          <cell r="K205" t="str">
            <v>ROBERT</v>
          </cell>
          <cell r="L205">
            <v>1</v>
          </cell>
          <cell r="M205">
            <v>1622.58</v>
          </cell>
          <cell r="N205">
            <v>1</v>
          </cell>
          <cell r="O205">
            <v>42341.195</v>
          </cell>
          <cell r="P205">
            <v>200</v>
          </cell>
        </row>
        <row r="206">
          <cell r="A206">
            <v>50004737</v>
          </cell>
          <cell r="B206">
            <v>37212</v>
          </cell>
          <cell r="C206" t="str">
            <v>PERMIT CLERK</v>
          </cell>
          <cell r="D206">
            <v>50000226</v>
          </cell>
          <cell r="E206" t="str">
            <v>GR-015</v>
          </cell>
          <cell r="F206">
            <v>2</v>
          </cell>
          <cell r="G206">
            <v>1826.23</v>
          </cell>
          <cell r="H206">
            <v>17.46</v>
          </cell>
          <cell r="I206">
            <v>7812</v>
          </cell>
          <cell r="J206" t="str">
            <v>TRENT</v>
          </cell>
          <cell r="K206" t="str">
            <v>LAUREN</v>
          </cell>
          <cell r="L206">
            <v>1</v>
          </cell>
          <cell r="M206">
            <v>1265.54</v>
          </cell>
          <cell r="N206">
            <v>1</v>
          </cell>
          <cell r="O206">
            <v>33659.393514999996</v>
          </cell>
          <cell r="P206">
            <v>201</v>
          </cell>
          <cell r="Q206" t="str">
            <v>Change cc</v>
          </cell>
        </row>
        <row r="207">
          <cell r="A207">
            <v>50004738</v>
          </cell>
          <cell r="B207">
            <v>37212</v>
          </cell>
          <cell r="C207" t="str">
            <v>PERMIT CLERK</v>
          </cell>
          <cell r="D207">
            <v>50000226</v>
          </cell>
          <cell r="E207" t="str">
            <v>GR-015</v>
          </cell>
          <cell r="F207">
            <v>5</v>
          </cell>
          <cell r="G207">
            <v>1826.23</v>
          </cell>
          <cell r="H207">
            <v>19.7</v>
          </cell>
          <cell r="I207">
            <v>2147</v>
          </cell>
          <cell r="J207" t="str">
            <v>HICKMAN</v>
          </cell>
          <cell r="K207" t="str">
            <v>BARBARA</v>
          </cell>
          <cell r="L207">
            <v>1</v>
          </cell>
          <cell r="M207">
            <v>1379</v>
          </cell>
          <cell r="N207">
            <v>1</v>
          </cell>
          <cell r="O207">
            <v>35987.9</v>
          </cell>
          <cell r="P207">
            <v>202</v>
          </cell>
          <cell r="Q207" t="str">
            <v>Change cc</v>
          </cell>
        </row>
        <row r="208">
          <cell r="A208">
            <v>50004739</v>
          </cell>
          <cell r="B208">
            <v>37212</v>
          </cell>
          <cell r="C208" t="str">
            <v>ENGINEERING ASSISTANT II</v>
          </cell>
          <cell r="D208">
            <v>50000226</v>
          </cell>
          <cell r="E208" t="str">
            <v>GR-017</v>
          </cell>
          <cell r="F208">
            <v>5</v>
          </cell>
          <cell r="G208">
            <v>1826.23</v>
          </cell>
          <cell r="H208">
            <v>21.37</v>
          </cell>
          <cell r="I208">
            <v>5505</v>
          </cell>
          <cell r="J208" t="str">
            <v>WILSON</v>
          </cell>
          <cell r="K208" t="str">
            <v>TERENCE</v>
          </cell>
          <cell r="L208">
            <v>1</v>
          </cell>
          <cell r="M208">
            <v>1495.9</v>
          </cell>
          <cell r="N208">
            <v>1</v>
          </cell>
          <cell r="O208">
            <v>39037.602500000001</v>
          </cell>
          <cell r="P208">
            <v>203</v>
          </cell>
          <cell r="Q208" t="str">
            <v>Change cc</v>
          </cell>
        </row>
        <row r="209">
          <cell r="A209">
            <v>50004740</v>
          </cell>
          <cell r="B209">
            <v>37212</v>
          </cell>
          <cell r="C209" t="str">
            <v>ENGINEERING TECHNICIAN I</v>
          </cell>
          <cell r="D209">
            <v>50000226</v>
          </cell>
          <cell r="E209" t="str">
            <v>GR-021</v>
          </cell>
          <cell r="F209">
            <v>5</v>
          </cell>
          <cell r="G209">
            <v>1826.23</v>
          </cell>
          <cell r="H209">
            <v>25.16</v>
          </cell>
          <cell r="I209">
            <v>5350</v>
          </cell>
          <cell r="J209" t="str">
            <v>RAVELL</v>
          </cell>
          <cell r="K209" t="str">
            <v>GEORGE</v>
          </cell>
          <cell r="L209">
            <v>1</v>
          </cell>
          <cell r="M209">
            <v>1761.18</v>
          </cell>
          <cell r="N209">
            <v>1</v>
          </cell>
          <cell r="O209">
            <v>45961.142500000002</v>
          </cell>
          <cell r="P209">
            <v>204</v>
          </cell>
          <cell r="Q209" t="str">
            <v>Change cc</v>
          </cell>
        </row>
        <row r="210">
          <cell r="A210">
            <v>50004741</v>
          </cell>
          <cell r="B210">
            <v>35480</v>
          </cell>
          <cell r="C210" t="str">
            <v>STREET USE INSPECTOR</v>
          </cell>
          <cell r="D210">
            <v>50000209</v>
          </cell>
          <cell r="E210" t="str">
            <v>GR-019</v>
          </cell>
          <cell r="F210">
            <v>5</v>
          </cell>
          <cell r="G210">
            <v>1826.23</v>
          </cell>
          <cell r="H210">
            <v>23.18</v>
          </cell>
          <cell r="I210">
            <v>1751</v>
          </cell>
          <cell r="J210" t="str">
            <v>LEFLAR</v>
          </cell>
          <cell r="K210" t="str">
            <v>RACHEL</v>
          </cell>
          <cell r="L210">
            <v>1</v>
          </cell>
          <cell r="M210">
            <v>1622.58</v>
          </cell>
          <cell r="N210">
            <v>1</v>
          </cell>
          <cell r="O210">
            <v>42341.195</v>
          </cell>
          <cell r="P210">
            <v>205</v>
          </cell>
        </row>
        <row r="211">
          <cell r="A211">
            <v>50004742</v>
          </cell>
          <cell r="B211">
            <v>37230</v>
          </cell>
          <cell r="C211" t="str">
            <v>SUPERINTENDENT IV</v>
          </cell>
          <cell r="D211">
            <v>50011225</v>
          </cell>
          <cell r="E211" t="str">
            <v>BND-112</v>
          </cell>
          <cell r="F211">
            <v>5</v>
          </cell>
          <cell r="G211">
            <v>2087.12</v>
          </cell>
          <cell r="H211">
            <v>43.86</v>
          </cell>
          <cell r="I211">
            <v>1052</v>
          </cell>
          <cell r="J211" t="str">
            <v>KAMINSKI</v>
          </cell>
          <cell r="K211" t="str">
            <v>ROBERT</v>
          </cell>
          <cell r="L211">
            <v>1</v>
          </cell>
          <cell r="M211">
            <v>3508.76</v>
          </cell>
          <cell r="N211">
            <v>1</v>
          </cell>
          <cell r="O211">
            <v>91551.525000000009</v>
          </cell>
          <cell r="P211">
            <v>206</v>
          </cell>
        </row>
        <row r="212">
          <cell r="A212">
            <v>50004743</v>
          </cell>
          <cell r="B212">
            <v>37230</v>
          </cell>
          <cell r="C212" t="str">
            <v>SUPERINTENDENT II</v>
          </cell>
          <cell r="D212">
            <v>50011225</v>
          </cell>
          <cell r="E212" t="str">
            <v>BND-110</v>
          </cell>
          <cell r="F212">
            <v>5</v>
          </cell>
          <cell r="G212">
            <v>2087.12</v>
          </cell>
          <cell r="H212">
            <v>37.61</v>
          </cell>
          <cell r="I212">
            <v>3689</v>
          </cell>
          <cell r="J212" t="str">
            <v>GIRLING</v>
          </cell>
          <cell r="K212" t="str">
            <v>DOUGLAS</v>
          </cell>
          <cell r="L212">
            <v>1</v>
          </cell>
          <cell r="M212">
            <v>3062.9</v>
          </cell>
          <cell r="N212">
            <v>1</v>
          </cell>
          <cell r="O212">
            <v>78503.392500000002</v>
          </cell>
          <cell r="P212">
            <v>207</v>
          </cell>
        </row>
        <row r="213">
          <cell r="A213">
            <v>50004744</v>
          </cell>
          <cell r="B213">
            <v>37230</v>
          </cell>
          <cell r="C213" t="str">
            <v>SUPERINTENDENT II</v>
          </cell>
          <cell r="D213">
            <v>50011225</v>
          </cell>
          <cell r="E213" t="str">
            <v>BND-110</v>
          </cell>
          <cell r="F213">
            <v>5</v>
          </cell>
          <cell r="G213">
            <v>2087.12</v>
          </cell>
          <cell r="H213">
            <v>37.61</v>
          </cell>
          <cell r="I213">
            <v>2827</v>
          </cell>
          <cell r="J213" t="str">
            <v>BARRY</v>
          </cell>
          <cell r="K213" t="str">
            <v>THOMAS</v>
          </cell>
          <cell r="L213">
            <v>1</v>
          </cell>
          <cell r="M213">
            <v>3008.78</v>
          </cell>
          <cell r="N213">
            <v>1</v>
          </cell>
          <cell r="O213">
            <v>78503.392500000002</v>
          </cell>
          <cell r="P213">
            <v>208</v>
          </cell>
        </row>
        <row r="214">
          <cell r="A214">
            <v>50004745</v>
          </cell>
          <cell r="B214">
            <v>37230</v>
          </cell>
          <cell r="C214" t="str">
            <v>SUPERINTENDENT II</v>
          </cell>
          <cell r="D214">
            <v>50011225</v>
          </cell>
          <cell r="E214" t="str">
            <v>BND-110</v>
          </cell>
          <cell r="F214">
            <v>5</v>
          </cell>
          <cell r="G214">
            <v>2087.12</v>
          </cell>
          <cell r="H214">
            <v>37.61</v>
          </cell>
          <cell r="I214">
            <v>3959</v>
          </cell>
          <cell r="J214" t="str">
            <v>WIGHTMAN</v>
          </cell>
          <cell r="K214" t="str">
            <v>MURRAY</v>
          </cell>
          <cell r="L214">
            <v>1</v>
          </cell>
          <cell r="M214">
            <v>3008.78</v>
          </cell>
          <cell r="N214">
            <v>1</v>
          </cell>
          <cell r="O214">
            <v>78503.392500000002</v>
          </cell>
          <cell r="P214">
            <v>209</v>
          </cell>
        </row>
        <row r="215">
          <cell r="A215">
            <v>50004746</v>
          </cell>
          <cell r="B215">
            <v>37230</v>
          </cell>
          <cell r="C215" t="str">
            <v>SUPERINTENDENT II</v>
          </cell>
          <cell r="D215">
            <v>50011225</v>
          </cell>
          <cell r="E215" t="str">
            <v>BND-110</v>
          </cell>
          <cell r="F215">
            <v>5</v>
          </cell>
          <cell r="G215">
            <v>2087.12</v>
          </cell>
          <cell r="H215">
            <v>37.61</v>
          </cell>
          <cell r="I215">
            <v>1537</v>
          </cell>
          <cell r="J215" t="str">
            <v>WILLOCK</v>
          </cell>
          <cell r="K215" t="str">
            <v>BRIAN</v>
          </cell>
          <cell r="L215">
            <v>1</v>
          </cell>
          <cell r="M215">
            <v>3008.78</v>
          </cell>
          <cell r="N215">
            <v>1</v>
          </cell>
          <cell r="O215">
            <v>78503.392500000002</v>
          </cell>
          <cell r="P215">
            <v>210</v>
          </cell>
        </row>
        <row r="216">
          <cell r="A216">
            <v>50004747</v>
          </cell>
          <cell r="B216">
            <v>37230</v>
          </cell>
          <cell r="C216" t="str">
            <v>CLERK V</v>
          </cell>
          <cell r="D216">
            <v>50011225</v>
          </cell>
          <cell r="E216" t="str">
            <v>GR-022</v>
          </cell>
          <cell r="F216">
            <v>5</v>
          </cell>
          <cell r="G216">
            <v>1956.68</v>
          </cell>
          <cell r="H216">
            <v>26.2</v>
          </cell>
          <cell r="I216">
            <v>1271</v>
          </cell>
          <cell r="J216" t="str">
            <v>HULL</v>
          </cell>
          <cell r="K216" t="str">
            <v>LAUREEN</v>
          </cell>
          <cell r="L216">
            <v>1</v>
          </cell>
          <cell r="M216">
            <v>1932.48</v>
          </cell>
          <cell r="N216">
            <v>1</v>
          </cell>
          <cell r="O216">
            <v>48205.852500000001</v>
          </cell>
          <cell r="P216">
            <v>211</v>
          </cell>
        </row>
        <row r="217">
          <cell r="A217">
            <v>50004748</v>
          </cell>
          <cell r="B217">
            <v>37230</v>
          </cell>
          <cell r="C217" t="str">
            <v>CLERK III</v>
          </cell>
          <cell r="D217">
            <v>50011225</v>
          </cell>
          <cell r="E217" t="str">
            <v>GR-017</v>
          </cell>
          <cell r="F217">
            <v>3</v>
          </cell>
          <cell r="G217">
            <v>1956.68</v>
          </cell>
          <cell r="H217">
            <v>19.7</v>
          </cell>
          <cell r="I217">
            <v>10153</v>
          </cell>
          <cell r="J217" t="str">
            <v>ADAMSON</v>
          </cell>
          <cell r="K217" t="str">
            <v>JOANNE</v>
          </cell>
          <cell r="L217">
            <v>1</v>
          </cell>
          <cell r="M217">
            <v>1518.59</v>
          </cell>
          <cell r="N217">
            <v>1</v>
          </cell>
          <cell r="O217">
            <v>39078.676367499997</v>
          </cell>
          <cell r="P217">
            <v>212</v>
          </cell>
        </row>
        <row r="218">
          <cell r="A218">
            <v>50004749</v>
          </cell>
          <cell r="B218">
            <v>37230</v>
          </cell>
          <cell r="C218" t="str">
            <v>CLERK III</v>
          </cell>
          <cell r="D218">
            <v>50019403</v>
          </cell>
          <cell r="E218" t="str">
            <v>GR-017</v>
          </cell>
          <cell r="F218">
            <v>5</v>
          </cell>
          <cell r="G218">
            <v>1956.68</v>
          </cell>
          <cell r="H218">
            <v>21.37</v>
          </cell>
          <cell r="I218">
            <v>4555</v>
          </cell>
          <cell r="J218" t="str">
            <v>KHAN</v>
          </cell>
          <cell r="K218" t="str">
            <v>FRANK</v>
          </cell>
          <cell r="L218">
            <v>1</v>
          </cell>
          <cell r="M218">
            <v>1602.73</v>
          </cell>
          <cell r="N218">
            <v>1</v>
          </cell>
          <cell r="O218">
            <v>41826.362500000003</v>
          </cell>
          <cell r="P218">
            <v>213</v>
          </cell>
          <cell r="Q218" t="str">
            <v>Change cc</v>
          </cell>
        </row>
        <row r="219">
          <cell r="A219">
            <v>50004750</v>
          </cell>
          <cell r="B219">
            <v>37230</v>
          </cell>
          <cell r="C219" t="str">
            <v>CLERK III</v>
          </cell>
          <cell r="D219">
            <v>50011225</v>
          </cell>
          <cell r="E219" t="str">
            <v>GR-017</v>
          </cell>
          <cell r="F219">
            <v>5</v>
          </cell>
          <cell r="G219">
            <v>1956.68</v>
          </cell>
          <cell r="H219">
            <v>21.37</v>
          </cell>
          <cell r="I219">
            <v>6491</v>
          </cell>
          <cell r="J219" t="str">
            <v>GAHAN</v>
          </cell>
          <cell r="K219" t="str">
            <v>COLLEEN</v>
          </cell>
          <cell r="L219">
            <v>1</v>
          </cell>
          <cell r="M219">
            <v>1602.73</v>
          </cell>
          <cell r="N219">
            <v>1</v>
          </cell>
          <cell r="O219">
            <v>41826.362500000003</v>
          </cell>
          <cell r="P219">
            <v>214</v>
          </cell>
        </row>
        <row r="220">
          <cell r="A220">
            <v>50004751</v>
          </cell>
          <cell r="B220">
            <v>37230</v>
          </cell>
          <cell r="C220" t="str">
            <v>CLERK III</v>
          </cell>
          <cell r="D220">
            <v>50019403</v>
          </cell>
          <cell r="E220" t="str">
            <v>GR-017</v>
          </cell>
          <cell r="F220">
            <v>3</v>
          </cell>
          <cell r="G220">
            <v>1956.68</v>
          </cell>
          <cell r="H220">
            <v>19.7</v>
          </cell>
          <cell r="I220">
            <v>9094</v>
          </cell>
          <cell r="J220" t="str">
            <v>WU</v>
          </cell>
          <cell r="K220" t="str">
            <v>MABEL</v>
          </cell>
          <cell r="L220">
            <v>1</v>
          </cell>
          <cell r="M220">
            <v>1477.5</v>
          </cell>
          <cell r="N220">
            <v>1</v>
          </cell>
          <cell r="O220">
            <v>39078.676367499997</v>
          </cell>
          <cell r="P220">
            <v>215</v>
          </cell>
          <cell r="Q220" t="str">
            <v>Change cc</v>
          </cell>
        </row>
        <row r="221">
          <cell r="A221">
            <v>50004752</v>
          </cell>
          <cell r="B221">
            <v>37230</v>
          </cell>
          <cell r="C221" t="str">
            <v>CLERK III</v>
          </cell>
          <cell r="D221">
            <v>50019403</v>
          </cell>
          <cell r="E221" t="str">
            <v>GR-017</v>
          </cell>
          <cell r="F221">
            <v>5</v>
          </cell>
          <cell r="G221">
            <v>1956.68</v>
          </cell>
          <cell r="H221">
            <v>21.37</v>
          </cell>
          <cell r="I221">
            <v>4609</v>
          </cell>
          <cell r="J221" t="str">
            <v>BOWMAN</v>
          </cell>
          <cell r="K221" t="str">
            <v>KELLY</v>
          </cell>
          <cell r="L221">
            <v>1</v>
          </cell>
          <cell r="M221">
            <v>1602.73</v>
          </cell>
          <cell r="N221">
            <v>1</v>
          </cell>
          <cell r="O221">
            <v>41826.362500000003</v>
          </cell>
          <cell r="P221">
            <v>216</v>
          </cell>
          <cell r="Q221" t="str">
            <v>Change cc</v>
          </cell>
        </row>
        <row r="222">
          <cell r="A222">
            <v>50004753</v>
          </cell>
          <cell r="B222">
            <v>37230</v>
          </cell>
          <cell r="C222" t="str">
            <v>CLERK II</v>
          </cell>
          <cell r="D222">
            <v>50011225</v>
          </cell>
          <cell r="E222" t="str">
            <v>GR-013</v>
          </cell>
          <cell r="F222">
            <v>2</v>
          </cell>
          <cell r="G222">
            <v>1956.68</v>
          </cell>
          <cell r="H222">
            <v>16.13</v>
          </cell>
          <cell r="I222">
            <v>11235</v>
          </cell>
          <cell r="J222" t="str">
            <v>MILLER</v>
          </cell>
          <cell r="K222" t="str">
            <v>GINA</v>
          </cell>
          <cell r="L222">
            <v>1</v>
          </cell>
          <cell r="M222">
            <v>1256.99</v>
          </cell>
          <cell r="N222">
            <v>1</v>
          </cell>
          <cell r="O222">
            <v>32799.162499999999</v>
          </cell>
          <cell r="P222">
            <v>217</v>
          </cell>
        </row>
        <row r="223">
          <cell r="A223">
            <v>50004754</v>
          </cell>
          <cell r="B223">
            <v>37230</v>
          </cell>
          <cell r="C223" t="str">
            <v>CLERK IV</v>
          </cell>
          <cell r="D223">
            <v>50011225</v>
          </cell>
          <cell r="E223" t="str">
            <v>GR-019</v>
          </cell>
          <cell r="F223">
            <v>5</v>
          </cell>
          <cell r="G223">
            <v>1956.68</v>
          </cell>
          <cell r="H223">
            <v>23.18</v>
          </cell>
          <cell r="I223">
            <v>2795</v>
          </cell>
          <cell r="J223" t="str">
            <v>EVISON</v>
          </cell>
          <cell r="K223" t="str">
            <v>WENDY</v>
          </cell>
          <cell r="L223">
            <v>1</v>
          </cell>
          <cell r="M223">
            <v>1738.49</v>
          </cell>
          <cell r="N223">
            <v>1</v>
          </cell>
          <cell r="O223">
            <v>45365.71</v>
          </cell>
          <cell r="P223">
            <v>218</v>
          </cell>
        </row>
        <row r="224">
          <cell r="A224">
            <v>50004775</v>
          </cell>
          <cell r="B224">
            <v>37190</v>
          </cell>
          <cell r="C224" t="str">
            <v>ENGINEERING ASSISTANT IV</v>
          </cell>
          <cell r="D224">
            <v>50000221</v>
          </cell>
          <cell r="E224" t="str">
            <v>GR-025</v>
          </cell>
          <cell r="F224">
            <v>5</v>
          </cell>
          <cell r="G224">
            <v>1826.23</v>
          </cell>
          <cell r="H224">
            <v>29.69</v>
          </cell>
          <cell r="I224">
            <v>1161</v>
          </cell>
          <cell r="J224" t="str">
            <v>ROBERTSON</v>
          </cell>
          <cell r="K224" t="str">
            <v>MERVYN</v>
          </cell>
          <cell r="L224">
            <v>1</v>
          </cell>
          <cell r="M224">
            <v>2078.29</v>
          </cell>
          <cell r="N224">
            <v>1</v>
          </cell>
          <cell r="O224">
            <v>54236.747500000005</v>
          </cell>
          <cell r="P224">
            <v>219</v>
          </cell>
        </row>
        <row r="225">
          <cell r="A225">
            <v>50004776</v>
          </cell>
          <cell r="B225">
            <v>37190</v>
          </cell>
          <cell r="C225" t="str">
            <v>ENGINEERING ASSISTANT III</v>
          </cell>
          <cell r="D225">
            <v>50000221</v>
          </cell>
          <cell r="E225" t="str">
            <v>GR-021</v>
          </cell>
          <cell r="F225">
            <v>5</v>
          </cell>
          <cell r="G225">
            <v>1826.23</v>
          </cell>
          <cell r="H225">
            <v>25.16</v>
          </cell>
          <cell r="I225">
            <v>3937</v>
          </cell>
          <cell r="J225" t="str">
            <v>HOMEWOOD</v>
          </cell>
          <cell r="K225" t="str">
            <v>CHRIS</v>
          </cell>
          <cell r="L225">
            <v>1</v>
          </cell>
          <cell r="M225">
            <v>1761.18</v>
          </cell>
          <cell r="N225">
            <v>1</v>
          </cell>
          <cell r="O225">
            <v>45961.142500000002</v>
          </cell>
          <cell r="P225">
            <v>220</v>
          </cell>
        </row>
        <row r="226">
          <cell r="A226">
            <v>50004777</v>
          </cell>
          <cell r="B226">
            <v>37190</v>
          </cell>
          <cell r="C226" t="str">
            <v>BRANCH HEAD ENGINEERING</v>
          </cell>
          <cell r="D226">
            <v>50000221</v>
          </cell>
          <cell r="E226" t="str">
            <v>BND-011</v>
          </cell>
          <cell r="F226">
            <v>5</v>
          </cell>
          <cell r="G226">
            <v>1826.23</v>
          </cell>
          <cell r="H226">
            <v>46.42</v>
          </cell>
          <cell r="I226">
            <v>6417</v>
          </cell>
          <cell r="J226" t="str">
            <v>SMITH</v>
          </cell>
          <cell r="K226" t="str">
            <v>DOUG</v>
          </cell>
          <cell r="L226">
            <v>1</v>
          </cell>
          <cell r="M226">
            <v>3249.38</v>
          </cell>
          <cell r="N226">
            <v>1</v>
          </cell>
          <cell r="O226">
            <v>84776.087500000009</v>
          </cell>
          <cell r="P226">
            <v>221</v>
          </cell>
        </row>
        <row r="227">
          <cell r="A227">
            <v>50004952</v>
          </cell>
          <cell r="B227">
            <v>34020</v>
          </cell>
          <cell r="C227" t="str">
            <v>ENGINEERING ASSISTANT III</v>
          </cell>
          <cell r="D227">
            <v>50000213</v>
          </cell>
          <cell r="E227" t="str">
            <v>GR-021</v>
          </cell>
          <cell r="F227">
            <v>5</v>
          </cell>
          <cell r="G227">
            <v>1826.23</v>
          </cell>
          <cell r="H227">
            <v>25.16</v>
          </cell>
          <cell r="I227">
            <v>4968</v>
          </cell>
          <cell r="J227" t="str">
            <v>BRADLEY</v>
          </cell>
          <cell r="K227" t="str">
            <v>STEVEN</v>
          </cell>
          <cell r="L227">
            <v>1</v>
          </cell>
          <cell r="M227">
            <v>1761.18</v>
          </cell>
          <cell r="N227">
            <v>1</v>
          </cell>
          <cell r="O227">
            <v>45961.142500000002</v>
          </cell>
          <cell r="P227">
            <v>222</v>
          </cell>
        </row>
        <row r="228">
          <cell r="A228">
            <v>50004953</v>
          </cell>
          <cell r="B228">
            <v>34020</v>
          </cell>
          <cell r="C228" t="str">
            <v>ENGINEERING ASSISTANT III</v>
          </cell>
          <cell r="D228">
            <v>50000213</v>
          </cell>
          <cell r="E228" t="str">
            <v>GR-021</v>
          </cell>
          <cell r="F228">
            <v>5</v>
          </cell>
          <cell r="G228">
            <v>1826.23</v>
          </cell>
          <cell r="H228">
            <v>25.16</v>
          </cell>
          <cell r="I228">
            <v>5942</v>
          </cell>
          <cell r="J228" t="str">
            <v>CATANIA</v>
          </cell>
          <cell r="K228" t="str">
            <v>SERGIO</v>
          </cell>
          <cell r="L228">
            <v>1</v>
          </cell>
          <cell r="M228">
            <v>1761.18</v>
          </cell>
          <cell r="N228">
            <v>1</v>
          </cell>
          <cell r="O228">
            <v>45961.142500000002</v>
          </cell>
          <cell r="P228">
            <v>223</v>
          </cell>
        </row>
        <row r="229">
          <cell r="A229">
            <v>50005050</v>
          </cell>
          <cell r="B229">
            <v>34104</v>
          </cell>
          <cell r="C229" t="str">
            <v>WATER RATES INSPECTOR III</v>
          </cell>
          <cell r="E229" t="str">
            <v>GR-020</v>
          </cell>
          <cell r="F229">
            <v>5</v>
          </cell>
          <cell r="N229">
            <v>1</v>
          </cell>
          <cell r="O229">
            <v>44121.716800000002</v>
          </cell>
          <cell r="P229">
            <v>224</v>
          </cell>
          <cell r="Q229" t="str">
            <v>New Transfer from 34002 - Ed</v>
          </cell>
        </row>
        <row r="230">
          <cell r="A230">
            <v>50005051</v>
          </cell>
          <cell r="B230">
            <v>34104</v>
          </cell>
          <cell r="C230" t="str">
            <v>WATER RATES INSPECTOR I</v>
          </cell>
          <cell r="E230" t="str">
            <v>GR-018</v>
          </cell>
          <cell r="F230">
            <v>5</v>
          </cell>
          <cell r="N230">
            <v>1</v>
          </cell>
          <cell r="O230">
            <v>40633.6175</v>
          </cell>
          <cell r="P230">
            <v>225</v>
          </cell>
          <cell r="Q230" t="str">
            <v>New Transfer from 34002 - Ed</v>
          </cell>
        </row>
        <row r="231">
          <cell r="A231">
            <v>50005052</v>
          </cell>
          <cell r="B231">
            <v>34104</v>
          </cell>
          <cell r="C231" t="str">
            <v>WATER RATES INSPECTOR I</v>
          </cell>
          <cell r="E231" t="str">
            <v>GR-018</v>
          </cell>
          <cell r="F231">
            <v>5</v>
          </cell>
          <cell r="N231">
            <v>1</v>
          </cell>
          <cell r="O231">
            <v>40633.6175</v>
          </cell>
          <cell r="P231">
            <v>226</v>
          </cell>
          <cell r="Q231" t="str">
            <v>New Transfer from 34002 - Ed</v>
          </cell>
        </row>
        <row r="232">
          <cell r="A232">
            <v>50005053</v>
          </cell>
          <cell r="B232">
            <v>34104</v>
          </cell>
          <cell r="C232" t="str">
            <v>WATER RATES INSPECTOR I</v>
          </cell>
          <cell r="E232" t="str">
            <v>GR-018</v>
          </cell>
          <cell r="F232">
            <v>5</v>
          </cell>
          <cell r="N232">
            <v>1</v>
          </cell>
          <cell r="O232">
            <v>40633.6175</v>
          </cell>
          <cell r="P232">
            <v>227</v>
          </cell>
          <cell r="Q232" t="str">
            <v>New Transfer from 34002 - Ed</v>
          </cell>
        </row>
        <row r="233">
          <cell r="A233">
            <v>50005054</v>
          </cell>
          <cell r="B233">
            <v>34104</v>
          </cell>
          <cell r="C233" t="str">
            <v>WATER RATES INSPECTOR I</v>
          </cell>
          <cell r="E233" t="str">
            <v>GR-018</v>
          </cell>
          <cell r="F233">
            <v>5</v>
          </cell>
          <cell r="N233">
            <v>1</v>
          </cell>
          <cell r="O233">
            <v>40633.6175</v>
          </cell>
          <cell r="P233">
            <v>228</v>
          </cell>
          <cell r="Q233" t="str">
            <v>New Transfer from 34002 - Ed</v>
          </cell>
        </row>
        <row r="234">
          <cell r="A234">
            <v>50005195</v>
          </cell>
          <cell r="B234">
            <v>31140</v>
          </cell>
          <cell r="C234" t="str">
            <v>OPERATIONS SUPV - PARKING ENFORCEMENT</v>
          </cell>
          <cell r="D234">
            <v>50000241</v>
          </cell>
          <cell r="E234" t="str">
            <v>GR-021</v>
          </cell>
          <cell r="F234">
            <v>5</v>
          </cell>
          <cell r="G234">
            <v>1826.23</v>
          </cell>
          <cell r="H234">
            <v>25.16</v>
          </cell>
          <cell r="I234">
            <v>5528</v>
          </cell>
          <cell r="J234" t="str">
            <v>SKOV</v>
          </cell>
          <cell r="K234" t="str">
            <v>JENS</v>
          </cell>
          <cell r="L234">
            <v>1</v>
          </cell>
          <cell r="M234">
            <v>1761.18</v>
          </cell>
          <cell r="N234">
            <v>1</v>
          </cell>
          <cell r="O234">
            <v>45961.142500000002</v>
          </cell>
          <cell r="P234">
            <v>229</v>
          </cell>
        </row>
        <row r="235">
          <cell r="A235">
            <v>50005196</v>
          </cell>
          <cell r="B235">
            <v>31140</v>
          </cell>
          <cell r="C235" t="str">
            <v>OPERATIONS SUPV - PARKING ENFORCEMENT</v>
          </cell>
          <cell r="D235">
            <v>50000241</v>
          </cell>
          <cell r="E235" t="str">
            <v>GR-021</v>
          </cell>
          <cell r="F235">
            <v>5</v>
          </cell>
          <cell r="G235">
            <v>1826.23</v>
          </cell>
          <cell r="H235">
            <v>25.16</v>
          </cell>
          <cell r="I235">
            <v>4529</v>
          </cell>
          <cell r="J235" t="str">
            <v>JOLY</v>
          </cell>
          <cell r="K235" t="str">
            <v>JACQUELINE</v>
          </cell>
          <cell r="L235">
            <v>1</v>
          </cell>
          <cell r="M235">
            <v>1761.18</v>
          </cell>
          <cell r="N235">
            <v>1</v>
          </cell>
          <cell r="O235">
            <v>45961.142500000002</v>
          </cell>
          <cell r="P235">
            <v>230</v>
          </cell>
        </row>
        <row r="236">
          <cell r="A236">
            <v>50005197</v>
          </cell>
          <cell r="B236">
            <v>31140</v>
          </cell>
          <cell r="C236" t="str">
            <v>OPERATIONS SUPV - PARKING ENFORCEMENT</v>
          </cell>
          <cell r="D236">
            <v>50000241</v>
          </cell>
          <cell r="E236" t="str">
            <v>GR-021</v>
          </cell>
          <cell r="F236">
            <v>5</v>
          </cell>
          <cell r="G236">
            <v>1826.23</v>
          </cell>
          <cell r="H236">
            <v>25.16</v>
          </cell>
          <cell r="I236">
            <v>245</v>
          </cell>
          <cell r="J236" t="str">
            <v>PAQUIN</v>
          </cell>
          <cell r="K236" t="str">
            <v>DANIEL</v>
          </cell>
          <cell r="L236">
            <v>1</v>
          </cell>
          <cell r="M236">
            <v>1761.18</v>
          </cell>
          <cell r="N236">
            <v>1</v>
          </cell>
          <cell r="O236">
            <v>45961.142500000002</v>
          </cell>
          <cell r="P236">
            <v>231</v>
          </cell>
        </row>
        <row r="237">
          <cell r="A237">
            <v>50005198</v>
          </cell>
          <cell r="B237">
            <v>31140</v>
          </cell>
          <cell r="C237" t="str">
            <v>OPERATIONS SUPV - PARKING ENFORCEMENT</v>
          </cell>
          <cell r="D237">
            <v>50000241</v>
          </cell>
          <cell r="E237" t="str">
            <v>GR-021</v>
          </cell>
          <cell r="F237">
            <v>5</v>
          </cell>
          <cell r="G237">
            <v>1826.23</v>
          </cell>
          <cell r="H237">
            <v>25.16</v>
          </cell>
          <cell r="I237">
            <v>5809</v>
          </cell>
          <cell r="J237" t="str">
            <v>SENGHERA</v>
          </cell>
          <cell r="K237" t="str">
            <v>BALJEET</v>
          </cell>
          <cell r="L237">
            <v>1</v>
          </cell>
          <cell r="M237">
            <v>1761.18</v>
          </cell>
          <cell r="N237">
            <v>1</v>
          </cell>
          <cell r="O237">
            <v>45961.142500000002</v>
          </cell>
          <cell r="P237">
            <v>232</v>
          </cell>
        </row>
        <row r="238">
          <cell r="A238">
            <v>50005199</v>
          </cell>
          <cell r="B238">
            <v>31140</v>
          </cell>
          <cell r="C238" t="str">
            <v>OPERATIONS SUPV - PARKING ENFORCEMENT</v>
          </cell>
          <cell r="D238">
            <v>50000241</v>
          </cell>
          <cell r="E238" t="str">
            <v>GR-021</v>
          </cell>
          <cell r="F238">
            <v>5</v>
          </cell>
          <cell r="G238">
            <v>1826.23</v>
          </cell>
          <cell r="H238">
            <v>25.16</v>
          </cell>
          <cell r="I238">
            <v>3646</v>
          </cell>
          <cell r="J238" t="str">
            <v>COELHO</v>
          </cell>
          <cell r="K238" t="str">
            <v>JOHN</v>
          </cell>
          <cell r="L238">
            <v>1</v>
          </cell>
          <cell r="M238">
            <v>1761.18</v>
          </cell>
          <cell r="N238">
            <v>1</v>
          </cell>
          <cell r="O238">
            <v>45961.142500000002</v>
          </cell>
          <cell r="P238">
            <v>233</v>
          </cell>
        </row>
        <row r="239">
          <cell r="A239">
            <v>50005200</v>
          </cell>
          <cell r="B239">
            <v>31140</v>
          </cell>
          <cell r="C239" t="str">
            <v>USER SUPPORT TECHNICIAN II</v>
          </cell>
          <cell r="D239">
            <v>50000241</v>
          </cell>
          <cell r="E239" t="str">
            <v>GR-019</v>
          </cell>
          <cell r="F239">
            <v>4</v>
          </cell>
          <cell r="G239">
            <v>1826.23</v>
          </cell>
          <cell r="H239">
            <v>22.25</v>
          </cell>
          <cell r="I239">
            <v>343</v>
          </cell>
          <cell r="J239" t="str">
            <v>LACHANCE</v>
          </cell>
          <cell r="K239" t="str">
            <v>CLAUDE</v>
          </cell>
          <cell r="L239">
            <v>1</v>
          </cell>
          <cell r="M239">
            <v>1598.51</v>
          </cell>
          <cell r="N239">
            <v>1</v>
          </cell>
          <cell r="O239">
            <v>40597.137569999999</v>
          </cell>
          <cell r="P239">
            <v>234</v>
          </cell>
        </row>
        <row r="240">
          <cell r="A240">
            <v>50005201</v>
          </cell>
          <cell r="B240">
            <v>31140</v>
          </cell>
          <cell r="C240" t="str">
            <v>OPERATIONS SUPV - PARKING ENFORCEMENT</v>
          </cell>
          <cell r="D240">
            <v>50000241</v>
          </cell>
          <cell r="E240" t="str">
            <v>GR-021</v>
          </cell>
          <cell r="F240">
            <v>5</v>
          </cell>
          <cell r="G240">
            <v>1826.23</v>
          </cell>
          <cell r="H240">
            <v>25.16</v>
          </cell>
          <cell r="I240">
            <v>4512</v>
          </cell>
          <cell r="J240" t="str">
            <v>SCHWINDT</v>
          </cell>
          <cell r="K240" t="str">
            <v>KEITH</v>
          </cell>
          <cell r="L240">
            <v>1</v>
          </cell>
          <cell r="M240">
            <v>1761.18</v>
          </cell>
          <cell r="N240">
            <v>1</v>
          </cell>
          <cell r="O240">
            <v>45961.142500000002</v>
          </cell>
          <cell r="P240">
            <v>235</v>
          </cell>
        </row>
        <row r="241">
          <cell r="A241">
            <v>50005202</v>
          </cell>
          <cell r="B241">
            <v>31140</v>
          </cell>
          <cell r="C241" t="str">
            <v>OPERATIONS SUPV - PARKING ENFORCEMENT</v>
          </cell>
          <cell r="D241">
            <v>50000241</v>
          </cell>
          <cell r="E241" t="str">
            <v>GR-021</v>
          </cell>
          <cell r="F241">
            <v>1</v>
          </cell>
          <cell r="G241">
            <v>1826.23</v>
          </cell>
          <cell r="H241">
            <v>21.37</v>
          </cell>
          <cell r="I241">
            <v>3579</v>
          </cell>
          <cell r="J241" t="str">
            <v>EVANS</v>
          </cell>
          <cell r="K241" t="str">
            <v>MARJORIE</v>
          </cell>
          <cell r="L241">
            <v>1</v>
          </cell>
          <cell r="M241">
            <v>1555.96</v>
          </cell>
          <cell r="N241">
            <v>1</v>
          </cell>
          <cell r="O241">
            <v>43641.208077499999</v>
          </cell>
          <cell r="P241">
            <v>236</v>
          </cell>
        </row>
        <row r="242">
          <cell r="A242">
            <v>50005203</v>
          </cell>
          <cell r="B242">
            <v>31140</v>
          </cell>
          <cell r="C242" t="str">
            <v>OPERATIONS SUPV - PARKING ENFORCEMENT</v>
          </cell>
          <cell r="D242">
            <v>50000241</v>
          </cell>
          <cell r="E242" t="str">
            <v>GR-021</v>
          </cell>
          <cell r="F242">
            <v>5</v>
          </cell>
          <cell r="G242">
            <v>1826.23</v>
          </cell>
          <cell r="H242">
            <v>25.16</v>
          </cell>
          <cell r="I242">
            <v>1898</v>
          </cell>
          <cell r="J242" t="str">
            <v>MILNER</v>
          </cell>
          <cell r="K242" t="str">
            <v>DOROTHY</v>
          </cell>
          <cell r="L242">
            <v>1</v>
          </cell>
          <cell r="M242">
            <v>1761.18</v>
          </cell>
          <cell r="N242">
            <v>1</v>
          </cell>
          <cell r="O242">
            <v>45961.142500000002</v>
          </cell>
          <cell r="P242">
            <v>237</v>
          </cell>
        </row>
        <row r="243">
          <cell r="A243">
            <v>50005204</v>
          </cell>
          <cell r="B243">
            <v>31140</v>
          </cell>
          <cell r="C243" t="str">
            <v>PARKING ENFORCEMENT OFFICER</v>
          </cell>
          <cell r="D243">
            <v>50000241</v>
          </cell>
          <cell r="E243" t="str">
            <v>GR-056</v>
          </cell>
          <cell r="F243">
            <v>7</v>
          </cell>
          <cell r="G243">
            <v>1826.23</v>
          </cell>
          <cell r="H243">
            <v>20.52</v>
          </cell>
          <cell r="I243">
            <v>3266</v>
          </cell>
          <cell r="J243" t="str">
            <v>ALEXANDER</v>
          </cell>
          <cell r="K243" t="str">
            <v>ROB</v>
          </cell>
          <cell r="L243">
            <v>1</v>
          </cell>
          <cell r="M243">
            <v>1436.38</v>
          </cell>
          <cell r="N243">
            <v>1</v>
          </cell>
          <cell r="O243">
            <v>37483.03</v>
          </cell>
          <cell r="P243">
            <v>238</v>
          </cell>
        </row>
        <row r="244">
          <cell r="A244">
            <v>50005205</v>
          </cell>
          <cell r="B244">
            <v>31140</v>
          </cell>
          <cell r="C244" t="str">
            <v>PARKING ENFORCEMENT OFFICER</v>
          </cell>
          <cell r="D244">
            <v>50000241</v>
          </cell>
          <cell r="E244" t="str">
            <v>GR-056</v>
          </cell>
          <cell r="F244">
            <v>6</v>
          </cell>
          <cell r="G244">
            <v>1826.23</v>
          </cell>
          <cell r="H244">
            <v>19.7</v>
          </cell>
          <cell r="I244">
            <v>689</v>
          </cell>
          <cell r="J244" t="str">
            <v>ROUNDING</v>
          </cell>
          <cell r="K244" t="str">
            <v>DONALD</v>
          </cell>
          <cell r="L244">
            <v>1</v>
          </cell>
          <cell r="M244">
            <v>1436.38</v>
          </cell>
          <cell r="N244">
            <v>1</v>
          </cell>
          <cell r="O244">
            <v>35987.9</v>
          </cell>
          <cell r="P244">
            <v>239</v>
          </cell>
        </row>
        <row r="245">
          <cell r="A245">
            <v>50005206</v>
          </cell>
          <cell r="B245">
            <v>31140</v>
          </cell>
          <cell r="C245" t="str">
            <v>PARKING ENFORCEMENT OFFICER</v>
          </cell>
          <cell r="D245">
            <v>50000241</v>
          </cell>
          <cell r="E245" t="str">
            <v>GR-056</v>
          </cell>
          <cell r="F245">
            <v>3</v>
          </cell>
          <cell r="G245">
            <v>1826.23</v>
          </cell>
          <cell r="H245">
            <v>17.46</v>
          </cell>
          <cell r="I245">
            <v>10735</v>
          </cell>
          <cell r="J245" t="str">
            <v>LOUIE</v>
          </cell>
          <cell r="K245" t="str">
            <v>GUY</v>
          </cell>
          <cell r="L245">
            <v>1</v>
          </cell>
          <cell r="M245">
            <v>1272.5899999999999</v>
          </cell>
          <cell r="N245">
            <v>1</v>
          </cell>
          <cell r="O245">
            <v>32752.605654999999</v>
          </cell>
          <cell r="P245">
            <v>240</v>
          </cell>
        </row>
        <row r="246">
          <cell r="A246">
            <v>50005207</v>
          </cell>
          <cell r="B246">
            <v>31140</v>
          </cell>
          <cell r="C246" t="str">
            <v>PARKING ENFORCEMENT OFFICER</v>
          </cell>
          <cell r="D246">
            <v>50000241</v>
          </cell>
          <cell r="E246" t="str">
            <v>GR-056</v>
          </cell>
          <cell r="F246">
            <v>7</v>
          </cell>
          <cell r="G246">
            <v>1826.23</v>
          </cell>
          <cell r="H246">
            <v>20.52</v>
          </cell>
          <cell r="I246">
            <v>4726</v>
          </cell>
          <cell r="J246" t="str">
            <v>WALLER</v>
          </cell>
          <cell r="K246" t="str">
            <v>SHELLEY</v>
          </cell>
          <cell r="L246">
            <v>1</v>
          </cell>
          <cell r="M246">
            <v>1436.38</v>
          </cell>
          <cell r="N246">
            <v>1</v>
          </cell>
          <cell r="O246">
            <v>37483.03</v>
          </cell>
          <cell r="P246">
            <v>241</v>
          </cell>
        </row>
        <row r="247">
          <cell r="A247">
            <v>50005208</v>
          </cell>
          <cell r="B247">
            <v>31140</v>
          </cell>
          <cell r="C247" t="str">
            <v>PARKING ENFORCEMENT OFFICER</v>
          </cell>
          <cell r="D247">
            <v>50000241</v>
          </cell>
          <cell r="E247" t="str">
            <v>GR-056</v>
          </cell>
          <cell r="F247">
            <v>6</v>
          </cell>
          <cell r="G247">
            <v>1826.23</v>
          </cell>
          <cell r="H247">
            <v>19.7</v>
          </cell>
          <cell r="I247">
            <v>732</v>
          </cell>
          <cell r="J247" t="str">
            <v>GORDON</v>
          </cell>
          <cell r="K247" t="str">
            <v>GARY</v>
          </cell>
          <cell r="L247">
            <v>1</v>
          </cell>
          <cell r="M247">
            <v>1436.38</v>
          </cell>
          <cell r="N247">
            <v>1</v>
          </cell>
          <cell r="O247">
            <v>35987.9</v>
          </cell>
          <cell r="P247">
            <v>242</v>
          </cell>
        </row>
        <row r="248">
          <cell r="A248">
            <v>50005209</v>
          </cell>
          <cell r="B248">
            <v>31140</v>
          </cell>
          <cell r="C248" t="str">
            <v>PARKING ENFORCEMENT OFFICER</v>
          </cell>
          <cell r="D248">
            <v>50000241</v>
          </cell>
          <cell r="E248" t="str">
            <v>GR-056</v>
          </cell>
          <cell r="F248">
            <v>7</v>
          </cell>
          <cell r="G248">
            <v>1826.23</v>
          </cell>
          <cell r="H248">
            <v>20.52</v>
          </cell>
          <cell r="I248">
            <v>6627</v>
          </cell>
          <cell r="J248" t="str">
            <v>WEVILL</v>
          </cell>
          <cell r="K248" t="str">
            <v>SHERRY</v>
          </cell>
          <cell r="L248">
            <v>1</v>
          </cell>
          <cell r="M248">
            <v>1436.38</v>
          </cell>
          <cell r="N248">
            <v>1</v>
          </cell>
          <cell r="O248">
            <v>37483.03</v>
          </cell>
          <cell r="P248">
            <v>243</v>
          </cell>
        </row>
        <row r="249">
          <cell r="A249">
            <v>50005210</v>
          </cell>
          <cell r="B249">
            <v>31140</v>
          </cell>
          <cell r="C249" t="str">
            <v>PARKING ENFORCEMENT OFFICER</v>
          </cell>
          <cell r="D249">
            <v>50000241</v>
          </cell>
          <cell r="E249" t="str">
            <v>GR-056</v>
          </cell>
          <cell r="F249">
            <v>3</v>
          </cell>
          <cell r="G249">
            <v>1826.23</v>
          </cell>
          <cell r="H249">
            <v>17.46</v>
          </cell>
          <cell r="I249">
            <v>0</v>
          </cell>
          <cell r="L249">
            <v>1</v>
          </cell>
          <cell r="M249">
            <v>1222.23</v>
          </cell>
          <cell r="N249">
            <v>1</v>
          </cell>
          <cell r="O249">
            <v>37483.03</v>
          </cell>
          <cell r="P249">
            <v>244</v>
          </cell>
        </row>
        <row r="250">
          <cell r="A250">
            <v>50005211</v>
          </cell>
          <cell r="B250">
            <v>31140</v>
          </cell>
          <cell r="C250" t="str">
            <v>PARKING ENFORCEMENT OFFICER</v>
          </cell>
          <cell r="D250">
            <v>50000241</v>
          </cell>
          <cell r="E250" t="str">
            <v>GR-056</v>
          </cell>
          <cell r="F250">
            <v>4</v>
          </cell>
          <cell r="G250">
            <v>1826.23</v>
          </cell>
          <cell r="H250">
            <v>18.18</v>
          </cell>
          <cell r="I250">
            <v>10319</v>
          </cell>
          <cell r="J250" t="str">
            <v>TAMMI</v>
          </cell>
          <cell r="K250" t="str">
            <v>LISA</v>
          </cell>
          <cell r="L250">
            <v>1</v>
          </cell>
          <cell r="M250">
            <v>1314.6</v>
          </cell>
          <cell r="N250">
            <v>1</v>
          </cell>
          <cell r="O250">
            <v>33415.336872499996</v>
          </cell>
          <cell r="P250">
            <v>245</v>
          </cell>
        </row>
        <row r="251">
          <cell r="A251">
            <v>50005212</v>
          </cell>
          <cell r="B251">
            <v>31140</v>
          </cell>
          <cell r="C251" t="str">
            <v>PARKING ENFORCEMENT OFFICER</v>
          </cell>
          <cell r="D251">
            <v>50000241</v>
          </cell>
          <cell r="E251" t="str">
            <v>GR-056</v>
          </cell>
          <cell r="F251">
            <v>7</v>
          </cell>
          <cell r="G251">
            <v>1826.23</v>
          </cell>
          <cell r="H251">
            <v>20.52</v>
          </cell>
          <cell r="I251">
            <v>7471</v>
          </cell>
          <cell r="J251" t="str">
            <v>HO</v>
          </cell>
          <cell r="K251" t="str">
            <v>TOMMY</v>
          </cell>
          <cell r="L251">
            <v>1</v>
          </cell>
          <cell r="M251">
            <v>1436.38</v>
          </cell>
          <cell r="N251">
            <v>1</v>
          </cell>
          <cell r="O251">
            <v>37483.03</v>
          </cell>
          <cell r="P251">
            <v>246</v>
          </cell>
        </row>
        <row r="252">
          <cell r="A252">
            <v>50005213</v>
          </cell>
          <cell r="B252">
            <v>31140</v>
          </cell>
          <cell r="C252" t="str">
            <v>PARKING ENFORCEMENT OFFICER</v>
          </cell>
          <cell r="D252">
            <v>50000241</v>
          </cell>
          <cell r="E252" t="str">
            <v>GR-056</v>
          </cell>
          <cell r="F252">
            <v>7</v>
          </cell>
          <cell r="G252">
            <v>1826.23</v>
          </cell>
          <cell r="H252">
            <v>20.52</v>
          </cell>
          <cell r="I252">
            <v>6446</v>
          </cell>
          <cell r="J252" t="str">
            <v>CABRERA</v>
          </cell>
          <cell r="K252" t="str">
            <v>CARLITO</v>
          </cell>
          <cell r="L252">
            <v>1</v>
          </cell>
          <cell r="M252">
            <v>1436.38</v>
          </cell>
          <cell r="N252">
            <v>1</v>
          </cell>
          <cell r="O252">
            <v>37483.03</v>
          </cell>
          <cell r="P252">
            <v>247</v>
          </cell>
        </row>
        <row r="253">
          <cell r="A253">
            <v>50005214</v>
          </cell>
          <cell r="B253">
            <v>31140</v>
          </cell>
          <cell r="C253" t="str">
            <v>PARKING ENFORCEMENT OFFICER</v>
          </cell>
          <cell r="D253">
            <v>50000241</v>
          </cell>
          <cell r="E253" t="str">
            <v>GR-056</v>
          </cell>
          <cell r="F253">
            <v>7</v>
          </cell>
          <cell r="G253">
            <v>1826.23</v>
          </cell>
          <cell r="H253">
            <v>20.52</v>
          </cell>
          <cell r="I253">
            <v>4043</v>
          </cell>
          <cell r="J253" t="str">
            <v>BUTT</v>
          </cell>
          <cell r="K253" t="str">
            <v>CLIFFORD</v>
          </cell>
          <cell r="L253">
            <v>1</v>
          </cell>
          <cell r="M253">
            <v>1436.38</v>
          </cell>
          <cell r="N253">
            <v>1</v>
          </cell>
          <cell r="O253">
            <v>37483.03</v>
          </cell>
          <cell r="P253">
            <v>248</v>
          </cell>
        </row>
        <row r="254">
          <cell r="A254">
            <v>50005215</v>
          </cell>
          <cell r="B254">
            <v>31140</v>
          </cell>
          <cell r="C254" t="str">
            <v>PARKING ENFORCEMENT OFFICER</v>
          </cell>
          <cell r="D254">
            <v>50000241</v>
          </cell>
          <cell r="E254" t="str">
            <v>GR-056</v>
          </cell>
          <cell r="F254">
            <v>3</v>
          </cell>
          <cell r="G254">
            <v>1826.23</v>
          </cell>
          <cell r="H254">
            <v>17.46</v>
          </cell>
          <cell r="I254">
            <v>0</v>
          </cell>
          <cell r="L254">
            <v>1</v>
          </cell>
          <cell r="M254">
            <v>1222.23</v>
          </cell>
          <cell r="N254">
            <v>1</v>
          </cell>
          <cell r="O254">
            <v>33210.222500000003</v>
          </cell>
          <cell r="P254">
            <v>249</v>
          </cell>
        </row>
        <row r="255">
          <cell r="A255">
            <v>50005216</v>
          </cell>
          <cell r="B255">
            <v>31140</v>
          </cell>
          <cell r="C255" t="str">
            <v>PARKING ENFORCEMENT OFFICER</v>
          </cell>
          <cell r="D255">
            <v>50000241</v>
          </cell>
          <cell r="E255" t="str">
            <v>GR-056</v>
          </cell>
          <cell r="F255">
            <v>4</v>
          </cell>
          <cell r="G255">
            <v>1826.23</v>
          </cell>
          <cell r="H255">
            <v>18.18</v>
          </cell>
          <cell r="I255">
            <v>10177</v>
          </cell>
          <cell r="J255" t="str">
            <v>LAL</v>
          </cell>
          <cell r="K255" t="str">
            <v>RAVINA</v>
          </cell>
          <cell r="L255">
            <v>1</v>
          </cell>
          <cell r="M255">
            <v>1320.47</v>
          </cell>
          <cell r="N255">
            <v>1</v>
          </cell>
          <cell r="O255">
            <v>33573.616284999996</v>
          </cell>
          <cell r="P255">
            <v>250</v>
          </cell>
        </row>
        <row r="256">
          <cell r="A256">
            <v>50005217</v>
          </cell>
          <cell r="B256">
            <v>31140</v>
          </cell>
          <cell r="C256" t="str">
            <v>PARKING ENFORCEMENT OFFICER</v>
          </cell>
          <cell r="D256">
            <v>50000241</v>
          </cell>
          <cell r="E256" t="str">
            <v>GR-056</v>
          </cell>
          <cell r="F256">
            <v>7</v>
          </cell>
          <cell r="G256">
            <v>1826.23</v>
          </cell>
          <cell r="H256">
            <v>20.52</v>
          </cell>
          <cell r="I256">
            <v>3748</v>
          </cell>
          <cell r="J256" t="str">
            <v>GREEN</v>
          </cell>
          <cell r="K256" t="str">
            <v>MARILYN</v>
          </cell>
          <cell r="L256">
            <v>1</v>
          </cell>
          <cell r="M256">
            <v>1436.38</v>
          </cell>
          <cell r="N256">
            <v>1</v>
          </cell>
          <cell r="O256">
            <v>37483.03</v>
          </cell>
          <cell r="P256">
            <v>251</v>
          </cell>
        </row>
        <row r="257">
          <cell r="A257">
            <v>50005218</v>
          </cell>
          <cell r="B257">
            <v>31140</v>
          </cell>
          <cell r="C257" t="str">
            <v>PARKING ENFORCEMENT OFFICER</v>
          </cell>
          <cell r="D257">
            <v>50000241</v>
          </cell>
          <cell r="E257" t="str">
            <v>GR-056</v>
          </cell>
          <cell r="F257">
            <v>7</v>
          </cell>
          <cell r="G257">
            <v>913.12</v>
          </cell>
          <cell r="H257">
            <v>20.52</v>
          </cell>
          <cell r="I257">
            <v>3155</v>
          </cell>
          <cell r="J257" t="str">
            <v>ROBERTS</v>
          </cell>
          <cell r="K257" t="str">
            <v>BEVERLEY</v>
          </cell>
          <cell r="L257">
            <v>0.5</v>
          </cell>
          <cell r="M257">
            <v>718.19</v>
          </cell>
          <cell r="N257">
            <v>1</v>
          </cell>
          <cell r="O257">
            <v>37483.03</v>
          </cell>
          <cell r="P257">
            <v>252</v>
          </cell>
        </row>
        <row r="258">
          <cell r="A258">
            <v>50005219</v>
          </cell>
          <cell r="B258">
            <v>31140</v>
          </cell>
          <cell r="C258" t="str">
            <v>PARKING ENFORCEMENT OFFICER</v>
          </cell>
          <cell r="D258">
            <v>50000241</v>
          </cell>
          <cell r="E258" t="str">
            <v>GR-056</v>
          </cell>
          <cell r="F258">
            <v>3</v>
          </cell>
          <cell r="G258">
            <v>1826.23</v>
          </cell>
          <cell r="H258">
            <v>17.46</v>
          </cell>
          <cell r="I258">
            <v>0</v>
          </cell>
          <cell r="L258">
            <v>1</v>
          </cell>
          <cell r="M258">
            <v>1222.23</v>
          </cell>
          <cell r="N258">
            <v>1</v>
          </cell>
          <cell r="O258">
            <v>33210.222500000003</v>
          </cell>
          <cell r="P258">
            <v>253</v>
          </cell>
        </row>
        <row r="259">
          <cell r="A259">
            <v>50005220</v>
          </cell>
          <cell r="B259">
            <v>31140</v>
          </cell>
          <cell r="C259" t="str">
            <v>PARKING ENFORCEMENT OFFICER</v>
          </cell>
          <cell r="D259">
            <v>50000241</v>
          </cell>
          <cell r="E259" t="str">
            <v>GR-056</v>
          </cell>
          <cell r="F259">
            <v>7</v>
          </cell>
          <cell r="G259">
            <v>1826.23</v>
          </cell>
          <cell r="H259">
            <v>20.52</v>
          </cell>
          <cell r="I259">
            <v>7488</v>
          </cell>
          <cell r="J259" t="str">
            <v>OWEN</v>
          </cell>
          <cell r="K259" t="str">
            <v>JASON</v>
          </cell>
          <cell r="L259">
            <v>1</v>
          </cell>
          <cell r="M259">
            <v>1436.38</v>
          </cell>
          <cell r="N259">
            <v>1</v>
          </cell>
          <cell r="O259">
            <v>37483.03</v>
          </cell>
          <cell r="P259">
            <v>254</v>
          </cell>
        </row>
        <row r="260">
          <cell r="A260">
            <v>50005221</v>
          </cell>
          <cell r="B260">
            <v>31140</v>
          </cell>
          <cell r="C260" t="str">
            <v>PARKING ENFORCEMENT OFFICER</v>
          </cell>
          <cell r="D260">
            <v>50000241</v>
          </cell>
          <cell r="E260" t="str">
            <v>GR-056</v>
          </cell>
          <cell r="F260">
            <v>7</v>
          </cell>
          <cell r="G260">
            <v>1826.23</v>
          </cell>
          <cell r="H260">
            <v>20.52</v>
          </cell>
          <cell r="I260">
            <v>6102</v>
          </cell>
          <cell r="J260" t="str">
            <v>DHALIWAL</v>
          </cell>
          <cell r="K260" t="str">
            <v>GURDEESH</v>
          </cell>
          <cell r="L260">
            <v>1</v>
          </cell>
          <cell r="M260">
            <v>1436.38</v>
          </cell>
          <cell r="N260">
            <v>1</v>
          </cell>
          <cell r="O260">
            <v>37483.03</v>
          </cell>
          <cell r="P260">
            <v>255</v>
          </cell>
        </row>
        <row r="261">
          <cell r="A261">
            <v>50005223</v>
          </cell>
          <cell r="B261">
            <v>31140</v>
          </cell>
          <cell r="C261" t="str">
            <v>PARKING ENFORCEMENT OFFICER</v>
          </cell>
          <cell r="D261">
            <v>50000241</v>
          </cell>
          <cell r="E261" t="str">
            <v>GR-056</v>
          </cell>
          <cell r="F261">
            <v>7</v>
          </cell>
          <cell r="G261">
            <v>1826.23</v>
          </cell>
          <cell r="H261">
            <v>20.52</v>
          </cell>
          <cell r="I261">
            <v>4075</v>
          </cell>
          <cell r="J261" t="str">
            <v>CLEMENT</v>
          </cell>
          <cell r="K261" t="str">
            <v>KAREN</v>
          </cell>
          <cell r="L261">
            <v>1</v>
          </cell>
          <cell r="M261">
            <v>1436.38</v>
          </cell>
          <cell r="N261">
            <v>1</v>
          </cell>
          <cell r="O261">
            <v>37483.03</v>
          </cell>
          <cell r="P261">
            <v>256</v>
          </cell>
        </row>
        <row r="262">
          <cell r="A262">
            <v>50005224</v>
          </cell>
          <cell r="B262">
            <v>31140</v>
          </cell>
          <cell r="C262" t="str">
            <v>PARKING ENFORCEMENT OFFICER</v>
          </cell>
          <cell r="D262">
            <v>50000241</v>
          </cell>
          <cell r="E262" t="str">
            <v>GR-056</v>
          </cell>
          <cell r="F262">
            <v>7</v>
          </cell>
          <cell r="G262">
            <v>1826.23</v>
          </cell>
          <cell r="H262">
            <v>20.52</v>
          </cell>
          <cell r="I262">
            <v>4783</v>
          </cell>
          <cell r="J262" t="str">
            <v>KELLY</v>
          </cell>
          <cell r="K262" t="str">
            <v>MATHEW</v>
          </cell>
          <cell r="L262">
            <v>1</v>
          </cell>
          <cell r="M262">
            <v>1436.38</v>
          </cell>
          <cell r="N262">
            <v>1</v>
          </cell>
          <cell r="O262">
            <v>37483.03</v>
          </cell>
          <cell r="P262">
            <v>257</v>
          </cell>
        </row>
        <row r="263">
          <cell r="A263">
            <v>50005225</v>
          </cell>
          <cell r="B263">
            <v>31140</v>
          </cell>
          <cell r="C263" t="str">
            <v>PARKING ENFORCEMENT OFFICER</v>
          </cell>
          <cell r="D263">
            <v>50000241</v>
          </cell>
          <cell r="E263" t="str">
            <v>GR-056</v>
          </cell>
          <cell r="F263">
            <v>3</v>
          </cell>
          <cell r="G263">
            <v>1826.23</v>
          </cell>
          <cell r="H263">
            <v>17.46</v>
          </cell>
          <cell r="I263">
            <v>10732</v>
          </cell>
          <cell r="J263" t="str">
            <v>FUNG</v>
          </cell>
          <cell r="K263" t="str">
            <v>DENNIS</v>
          </cell>
          <cell r="L263">
            <v>1</v>
          </cell>
          <cell r="M263">
            <v>1272.5899999999999</v>
          </cell>
          <cell r="N263">
            <v>1</v>
          </cell>
          <cell r="O263">
            <v>32593.305084999996</v>
          </cell>
          <cell r="P263">
            <v>258</v>
          </cell>
        </row>
        <row r="264">
          <cell r="A264">
            <v>50005226</v>
          </cell>
          <cell r="B264">
            <v>31140</v>
          </cell>
          <cell r="C264" t="str">
            <v>PARKING ENFORCEMENT OFFICER</v>
          </cell>
          <cell r="D264">
            <v>50000241</v>
          </cell>
          <cell r="E264" t="str">
            <v>GR-056</v>
          </cell>
          <cell r="F264">
            <v>7</v>
          </cell>
          <cell r="G264">
            <v>1826.23</v>
          </cell>
          <cell r="H264">
            <v>20.52</v>
          </cell>
          <cell r="I264">
            <v>366</v>
          </cell>
          <cell r="J264" t="str">
            <v>TAKAHASHI</v>
          </cell>
          <cell r="K264" t="str">
            <v>NOBUYUKI</v>
          </cell>
          <cell r="L264">
            <v>1</v>
          </cell>
          <cell r="M264">
            <v>1436.38</v>
          </cell>
          <cell r="N264">
            <v>1</v>
          </cell>
          <cell r="O264">
            <v>37483.03</v>
          </cell>
          <cell r="P264">
            <v>259</v>
          </cell>
        </row>
        <row r="265">
          <cell r="A265">
            <v>50005227</v>
          </cell>
          <cell r="B265">
            <v>31140</v>
          </cell>
          <cell r="C265" t="str">
            <v>PARKING ENFORCEMENT OFFICER</v>
          </cell>
          <cell r="D265">
            <v>50000241</v>
          </cell>
          <cell r="E265" t="str">
            <v>GR-056</v>
          </cell>
          <cell r="F265">
            <v>7</v>
          </cell>
          <cell r="G265">
            <v>1826.23</v>
          </cell>
          <cell r="H265">
            <v>20.52</v>
          </cell>
          <cell r="I265">
            <v>1147</v>
          </cell>
          <cell r="J265" t="str">
            <v>KIVIAHO</v>
          </cell>
          <cell r="K265" t="str">
            <v>SANDRA</v>
          </cell>
          <cell r="L265">
            <v>1</v>
          </cell>
          <cell r="M265">
            <v>1436.38</v>
          </cell>
          <cell r="N265">
            <v>1</v>
          </cell>
          <cell r="O265">
            <v>37483.03</v>
          </cell>
          <cell r="P265">
            <v>260</v>
          </cell>
        </row>
        <row r="266">
          <cell r="A266">
            <v>50005228</v>
          </cell>
          <cell r="B266">
            <v>31140</v>
          </cell>
          <cell r="C266" t="str">
            <v>CLERK TYPIST II</v>
          </cell>
          <cell r="D266">
            <v>50000241</v>
          </cell>
          <cell r="E266" t="str">
            <v>GR-013</v>
          </cell>
          <cell r="F266">
            <v>3</v>
          </cell>
          <cell r="G266">
            <v>1826.23</v>
          </cell>
          <cell r="H266">
            <v>16.760000000000002</v>
          </cell>
          <cell r="I266">
            <v>0</v>
          </cell>
          <cell r="L266">
            <v>1</v>
          </cell>
          <cell r="M266">
            <v>1173.2</v>
          </cell>
          <cell r="N266">
            <v>1</v>
          </cell>
          <cell r="O266">
            <v>30612.887500000001</v>
          </cell>
          <cell r="P266">
            <v>261</v>
          </cell>
        </row>
        <row r="267">
          <cell r="A267">
            <v>50005229</v>
          </cell>
          <cell r="B267">
            <v>31140</v>
          </cell>
          <cell r="C267" t="str">
            <v>CLERK TYPIST II</v>
          </cell>
          <cell r="D267">
            <v>50000241</v>
          </cell>
          <cell r="E267" t="str">
            <v>GR-013</v>
          </cell>
          <cell r="F267">
            <v>3</v>
          </cell>
          <cell r="G267">
            <v>1826.23</v>
          </cell>
          <cell r="H267">
            <v>16.760000000000002</v>
          </cell>
          <cell r="I267">
            <v>0</v>
          </cell>
          <cell r="L267">
            <v>1</v>
          </cell>
          <cell r="M267">
            <v>1173.2</v>
          </cell>
          <cell r="N267">
            <v>1</v>
          </cell>
          <cell r="O267">
            <v>31029.912952499999</v>
          </cell>
          <cell r="P267">
            <v>262</v>
          </cell>
        </row>
        <row r="268">
          <cell r="A268">
            <v>50005230</v>
          </cell>
          <cell r="B268">
            <v>31140</v>
          </cell>
          <cell r="C268" t="str">
            <v>CLERK TYPIST III</v>
          </cell>
          <cell r="D268">
            <v>50000241</v>
          </cell>
          <cell r="E268" t="str">
            <v>GR-013</v>
          </cell>
          <cell r="F268">
            <v>3</v>
          </cell>
          <cell r="G268">
            <v>1826.23</v>
          </cell>
          <cell r="H268">
            <v>16.760000000000002</v>
          </cell>
          <cell r="I268">
            <v>11032</v>
          </cell>
          <cell r="J268" t="str">
            <v>EASTMAN</v>
          </cell>
          <cell r="K268" t="str">
            <v>HONEY</v>
          </cell>
          <cell r="L268">
            <v>1</v>
          </cell>
          <cell r="M268">
            <v>1265.54</v>
          </cell>
          <cell r="N268">
            <v>1</v>
          </cell>
          <cell r="O268">
            <v>33207.199999999997</v>
          </cell>
          <cell r="P268">
            <v>263</v>
          </cell>
          <cell r="Q268" t="str">
            <v>Fund s/b for position--check pay is okay</v>
          </cell>
        </row>
        <row r="269">
          <cell r="A269">
            <v>50005231</v>
          </cell>
          <cell r="B269">
            <v>31140</v>
          </cell>
          <cell r="C269" t="str">
            <v>OPERATIONS SUPV - PARKING ENFORCEMENT</v>
          </cell>
          <cell r="D269">
            <v>50000241</v>
          </cell>
          <cell r="E269" t="str">
            <v>GR-021</v>
          </cell>
          <cell r="F269">
            <v>5</v>
          </cell>
          <cell r="G269">
            <v>1826.23</v>
          </cell>
          <cell r="H269">
            <v>25.16</v>
          </cell>
          <cell r="I269">
            <v>5701</v>
          </cell>
          <cell r="J269" t="str">
            <v>LANGLEY</v>
          </cell>
          <cell r="K269" t="str">
            <v>ROY</v>
          </cell>
          <cell r="L269">
            <v>1</v>
          </cell>
          <cell r="M269">
            <v>1761.18</v>
          </cell>
          <cell r="N269">
            <v>1</v>
          </cell>
          <cell r="O269">
            <v>45961.142500000002</v>
          </cell>
          <cell r="P269">
            <v>264</v>
          </cell>
        </row>
        <row r="270">
          <cell r="A270">
            <v>50005232</v>
          </cell>
          <cell r="B270">
            <v>31140</v>
          </cell>
          <cell r="C270" t="str">
            <v>PARKING ENFORCEMENT OFFICER</v>
          </cell>
          <cell r="D270">
            <v>50000241</v>
          </cell>
          <cell r="E270" t="str">
            <v>GR-056</v>
          </cell>
          <cell r="F270">
            <v>7</v>
          </cell>
          <cell r="G270">
            <v>1826.23</v>
          </cell>
          <cell r="H270">
            <v>20.52</v>
          </cell>
          <cell r="I270">
            <v>5181</v>
          </cell>
          <cell r="J270" t="str">
            <v>GILLIS</v>
          </cell>
          <cell r="K270" t="str">
            <v>LEO</v>
          </cell>
          <cell r="L270">
            <v>1</v>
          </cell>
          <cell r="M270">
            <v>1436.38</v>
          </cell>
          <cell r="N270">
            <v>1</v>
          </cell>
          <cell r="O270">
            <v>37483.03</v>
          </cell>
          <cell r="P270">
            <v>265</v>
          </cell>
        </row>
        <row r="271">
          <cell r="A271">
            <v>50005233</v>
          </cell>
          <cell r="B271">
            <v>31140</v>
          </cell>
          <cell r="C271" t="str">
            <v>PARKING ENFORCEMENT OFFICER</v>
          </cell>
          <cell r="D271">
            <v>50000241</v>
          </cell>
          <cell r="E271" t="str">
            <v>GR-056</v>
          </cell>
          <cell r="F271">
            <v>7</v>
          </cell>
          <cell r="G271">
            <v>1826.23</v>
          </cell>
          <cell r="H271">
            <v>20.52</v>
          </cell>
          <cell r="I271">
            <v>5045</v>
          </cell>
          <cell r="J271" t="str">
            <v>NOBLE</v>
          </cell>
          <cell r="K271" t="str">
            <v>PAUL</v>
          </cell>
          <cell r="L271">
            <v>1</v>
          </cell>
          <cell r="M271">
            <v>1436.38</v>
          </cell>
          <cell r="N271">
            <v>1</v>
          </cell>
          <cell r="O271">
            <v>37483.03</v>
          </cell>
          <cell r="P271">
            <v>266</v>
          </cell>
        </row>
        <row r="272">
          <cell r="A272">
            <v>50005234</v>
          </cell>
          <cell r="B272">
            <v>31140</v>
          </cell>
          <cell r="C272" t="str">
            <v>PARKING ENFORCEMENT OFFICER</v>
          </cell>
          <cell r="D272">
            <v>50000241</v>
          </cell>
          <cell r="E272" t="str">
            <v>GR-056</v>
          </cell>
          <cell r="F272">
            <v>5</v>
          </cell>
          <cell r="G272">
            <v>1826.23</v>
          </cell>
          <cell r="H272">
            <v>18.91</v>
          </cell>
          <cell r="I272">
            <v>9440</v>
          </cell>
          <cell r="J272" t="str">
            <v>SABOUNE</v>
          </cell>
          <cell r="K272" t="str">
            <v>RACHID</v>
          </cell>
          <cell r="L272">
            <v>1</v>
          </cell>
          <cell r="M272">
            <v>1379</v>
          </cell>
          <cell r="N272">
            <v>1</v>
          </cell>
          <cell r="O272">
            <v>35011.406044999996</v>
          </cell>
          <cell r="P272">
            <v>267</v>
          </cell>
        </row>
        <row r="273">
          <cell r="A273">
            <v>50005235</v>
          </cell>
          <cell r="B273">
            <v>31140</v>
          </cell>
          <cell r="C273" t="str">
            <v>PARKING ENFORCEMENT OFFICER</v>
          </cell>
          <cell r="D273">
            <v>50000241</v>
          </cell>
          <cell r="E273" t="str">
            <v>GR-056</v>
          </cell>
          <cell r="F273">
            <v>7</v>
          </cell>
          <cell r="G273">
            <v>1826.23</v>
          </cell>
          <cell r="H273">
            <v>20.52</v>
          </cell>
          <cell r="I273">
            <v>1529</v>
          </cell>
          <cell r="J273" t="str">
            <v>STILES</v>
          </cell>
          <cell r="K273" t="str">
            <v>CODY</v>
          </cell>
          <cell r="L273">
            <v>1</v>
          </cell>
          <cell r="M273">
            <v>1436.38</v>
          </cell>
          <cell r="N273">
            <v>1</v>
          </cell>
          <cell r="O273">
            <v>37483.03</v>
          </cell>
          <cell r="P273">
            <v>268</v>
          </cell>
        </row>
        <row r="274">
          <cell r="A274">
            <v>50005236</v>
          </cell>
          <cell r="B274">
            <v>31140</v>
          </cell>
          <cell r="C274" t="str">
            <v>PARKING ENFORCEMENT OFFICER</v>
          </cell>
          <cell r="D274">
            <v>50000241</v>
          </cell>
          <cell r="E274" t="str">
            <v>GR-056</v>
          </cell>
          <cell r="F274">
            <v>7</v>
          </cell>
          <cell r="G274">
            <v>1826.23</v>
          </cell>
          <cell r="H274">
            <v>20.52</v>
          </cell>
          <cell r="I274">
            <v>6593</v>
          </cell>
          <cell r="J274" t="str">
            <v>PALMER</v>
          </cell>
          <cell r="K274" t="str">
            <v>KAREN</v>
          </cell>
          <cell r="L274">
            <v>1</v>
          </cell>
          <cell r="M274">
            <v>1436.38</v>
          </cell>
          <cell r="N274">
            <v>1</v>
          </cell>
          <cell r="O274">
            <v>37483.03</v>
          </cell>
          <cell r="P274">
            <v>269</v>
          </cell>
        </row>
        <row r="275">
          <cell r="A275">
            <v>50005237</v>
          </cell>
          <cell r="B275">
            <v>31140</v>
          </cell>
          <cell r="C275" t="str">
            <v>PARKING ENFORCEMENT OFFICER</v>
          </cell>
          <cell r="D275">
            <v>50000241</v>
          </cell>
          <cell r="E275" t="str">
            <v>GR-056</v>
          </cell>
          <cell r="F275">
            <v>3</v>
          </cell>
          <cell r="G275">
            <v>1826.23</v>
          </cell>
          <cell r="H275">
            <v>17.46</v>
          </cell>
          <cell r="I275">
            <v>0</v>
          </cell>
          <cell r="L275">
            <v>1</v>
          </cell>
          <cell r="M275">
            <v>1222.23</v>
          </cell>
          <cell r="N275">
            <v>1</v>
          </cell>
          <cell r="O275">
            <v>37483.03</v>
          </cell>
          <cell r="P275">
            <v>270</v>
          </cell>
        </row>
        <row r="276">
          <cell r="A276">
            <v>50005238</v>
          </cell>
          <cell r="B276">
            <v>31140</v>
          </cell>
          <cell r="C276" t="str">
            <v>PARKING ENFORCEMENT OFFICER</v>
          </cell>
          <cell r="D276">
            <v>50000241</v>
          </cell>
          <cell r="E276" t="str">
            <v>GR-056</v>
          </cell>
          <cell r="F276">
            <v>7</v>
          </cell>
          <cell r="G276">
            <v>1826.23</v>
          </cell>
          <cell r="H276">
            <v>20.52</v>
          </cell>
          <cell r="I276">
            <v>297</v>
          </cell>
          <cell r="J276" t="str">
            <v>JANKOWSKI</v>
          </cell>
          <cell r="K276" t="str">
            <v>SHAYNE</v>
          </cell>
          <cell r="L276">
            <v>1</v>
          </cell>
          <cell r="M276">
            <v>1436.38</v>
          </cell>
          <cell r="N276">
            <v>1</v>
          </cell>
          <cell r="O276">
            <v>37483.03</v>
          </cell>
          <cell r="P276">
            <v>271</v>
          </cell>
        </row>
        <row r="277">
          <cell r="A277">
            <v>50005239</v>
          </cell>
          <cell r="B277">
            <v>31140</v>
          </cell>
          <cell r="C277" t="str">
            <v>PARKING ENFORCEMENT OFFICER</v>
          </cell>
          <cell r="D277">
            <v>50000241</v>
          </cell>
          <cell r="E277" t="str">
            <v>GR-056</v>
          </cell>
          <cell r="F277">
            <v>7</v>
          </cell>
          <cell r="G277">
            <v>1826.23</v>
          </cell>
          <cell r="H277">
            <v>20.52</v>
          </cell>
          <cell r="I277">
            <v>2849</v>
          </cell>
          <cell r="J277" t="str">
            <v>DUNN</v>
          </cell>
          <cell r="K277" t="str">
            <v>LORRAINE</v>
          </cell>
          <cell r="L277">
            <v>1</v>
          </cell>
          <cell r="M277">
            <v>1436.38</v>
          </cell>
          <cell r="N277">
            <v>1</v>
          </cell>
          <cell r="O277">
            <v>37483.03</v>
          </cell>
          <cell r="P277">
            <v>272</v>
          </cell>
        </row>
        <row r="278">
          <cell r="A278">
            <v>50005240</v>
          </cell>
          <cell r="B278">
            <v>31140</v>
          </cell>
          <cell r="C278" t="str">
            <v>PARKING ENFORCEMENT OFFICER</v>
          </cell>
          <cell r="D278">
            <v>50000241</v>
          </cell>
          <cell r="E278" t="str">
            <v>GR-056</v>
          </cell>
          <cell r="F278">
            <v>7</v>
          </cell>
          <cell r="G278">
            <v>1826.23</v>
          </cell>
          <cell r="H278">
            <v>20.52</v>
          </cell>
          <cell r="I278">
            <v>5062</v>
          </cell>
          <cell r="J278" t="str">
            <v>VIEAUX</v>
          </cell>
          <cell r="K278" t="str">
            <v>TRACEY</v>
          </cell>
          <cell r="L278">
            <v>1</v>
          </cell>
          <cell r="M278">
            <v>1436.38</v>
          </cell>
          <cell r="N278">
            <v>1</v>
          </cell>
          <cell r="O278">
            <v>37483.03</v>
          </cell>
          <cell r="P278">
            <v>273</v>
          </cell>
        </row>
        <row r="279">
          <cell r="A279">
            <v>50005241</v>
          </cell>
          <cell r="B279">
            <v>31140</v>
          </cell>
          <cell r="C279" t="str">
            <v>PARKING ENFORCEMENT OFFICER</v>
          </cell>
          <cell r="D279">
            <v>50000241</v>
          </cell>
          <cell r="E279" t="str">
            <v>GR-056</v>
          </cell>
          <cell r="F279">
            <v>3</v>
          </cell>
          <cell r="G279">
            <v>1826.23</v>
          </cell>
          <cell r="H279">
            <v>17.46</v>
          </cell>
          <cell r="I279">
            <v>11636</v>
          </cell>
          <cell r="J279" t="str">
            <v>HOPWOOD</v>
          </cell>
          <cell r="K279" t="str">
            <v>CATHERINE</v>
          </cell>
          <cell r="L279">
            <v>1</v>
          </cell>
          <cell r="M279">
            <v>1260.71</v>
          </cell>
          <cell r="N279">
            <v>1</v>
          </cell>
          <cell r="O279">
            <v>37259.455223880592</v>
          </cell>
          <cell r="P279">
            <v>274</v>
          </cell>
        </row>
        <row r="280">
          <cell r="A280">
            <v>50005243</v>
          </cell>
          <cell r="B280">
            <v>31140</v>
          </cell>
          <cell r="C280" t="str">
            <v>PARKING ENFORCEMENT OFFICER</v>
          </cell>
          <cell r="D280">
            <v>50000241</v>
          </cell>
          <cell r="E280" t="str">
            <v>GR-016</v>
          </cell>
          <cell r="F280">
            <v>5</v>
          </cell>
          <cell r="G280">
            <v>1826.23</v>
          </cell>
          <cell r="L280">
            <v>1</v>
          </cell>
          <cell r="N280">
            <v>1</v>
          </cell>
          <cell r="O280">
            <v>37483.03</v>
          </cell>
          <cell r="P280">
            <v>275</v>
          </cell>
        </row>
        <row r="281">
          <cell r="A281">
            <v>50005244</v>
          </cell>
          <cell r="B281">
            <v>31140</v>
          </cell>
          <cell r="C281" t="str">
            <v>PARKING ENFORCEMENT OFFICER</v>
          </cell>
          <cell r="D281">
            <v>50000241</v>
          </cell>
          <cell r="E281" t="str">
            <v>GR-056</v>
          </cell>
          <cell r="F281">
            <v>7</v>
          </cell>
          <cell r="G281">
            <v>1826.23</v>
          </cell>
          <cell r="H281">
            <v>20.52</v>
          </cell>
          <cell r="I281">
            <v>7863</v>
          </cell>
          <cell r="J281" t="str">
            <v>GAUTAM</v>
          </cell>
          <cell r="K281" t="str">
            <v>KAMAL</v>
          </cell>
          <cell r="L281">
            <v>1</v>
          </cell>
          <cell r="M281">
            <v>1436.38</v>
          </cell>
          <cell r="N281">
            <v>1</v>
          </cell>
          <cell r="O281">
            <v>37483.03</v>
          </cell>
          <cell r="P281">
            <v>276</v>
          </cell>
        </row>
        <row r="282">
          <cell r="A282">
            <v>50005245</v>
          </cell>
          <cell r="B282">
            <v>31140</v>
          </cell>
          <cell r="C282" t="str">
            <v>PARKING ENFORCEMENT OFFICER</v>
          </cell>
          <cell r="D282">
            <v>50000241</v>
          </cell>
          <cell r="E282" t="str">
            <v>GR-056</v>
          </cell>
          <cell r="F282">
            <v>5</v>
          </cell>
          <cell r="G282">
            <v>1826.23</v>
          </cell>
          <cell r="H282">
            <v>18.91</v>
          </cell>
          <cell r="I282">
            <v>1397</v>
          </cell>
          <cell r="J282" t="str">
            <v>ALEXANDER</v>
          </cell>
          <cell r="K282" t="str">
            <v>MICHELE</v>
          </cell>
          <cell r="L282">
            <v>1</v>
          </cell>
          <cell r="M282">
            <v>1379</v>
          </cell>
          <cell r="N282">
            <v>1</v>
          </cell>
          <cell r="O282">
            <v>37483.03</v>
          </cell>
          <cell r="P282">
            <v>277</v>
          </cell>
        </row>
        <row r="283">
          <cell r="A283">
            <v>50005247</v>
          </cell>
          <cell r="B283">
            <v>31140</v>
          </cell>
          <cell r="C283" t="str">
            <v>PARKING ENFORCEMENT OFFICER</v>
          </cell>
          <cell r="D283">
            <v>50000241</v>
          </cell>
          <cell r="E283" t="str">
            <v>GR-056</v>
          </cell>
          <cell r="F283">
            <v>6</v>
          </cell>
          <cell r="G283">
            <v>1826.23</v>
          </cell>
          <cell r="H283">
            <v>19.7</v>
          </cell>
          <cell r="I283">
            <v>168</v>
          </cell>
          <cell r="J283" t="str">
            <v>NORDSTROM</v>
          </cell>
          <cell r="K283" t="str">
            <v>MARILYN</v>
          </cell>
          <cell r="L283">
            <v>1</v>
          </cell>
          <cell r="M283">
            <v>1412.96</v>
          </cell>
          <cell r="N283">
            <v>1</v>
          </cell>
          <cell r="O283">
            <v>35407.58</v>
          </cell>
          <cell r="P283">
            <v>278</v>
          </cell>
        </row>
        <row r="284">
          <cell r="A284">
            <v>50005248</v>
          </cell>
          <cell r="B284">
            <v>31140</v>
          </cell>
          <cell r="C284" t="str">
            <v>PARKING ENFORCEMENT OFFICER</v>
          </cell>
          <cell r="D284">
            <v>50000241</v>
          </cell>
          <cell r="E284" t="str">
            <v>GR-056</v>
          </cell>
          <cell r="F284">
            <v>7</v>
          </cell>
          <cell r="G284">
            <v>1826.23</v>
          </cell>
          <cell r="H284">
            <v>20.52</v>
          </cell>
          <cell r="I284">
            <v>6751</v>
          </cell>
          <cell r="J284" t="str">
            <v>SURALIWALLA</v>
          </cell>
          <cell r="K284" t="str">
            <v>CYRUS</v>
          </cell>
          <cell r="L284">
            <v>1</v>
          </cell>
          <cell r="M284">
            <v>1436.38</v>
          </cell>
          <cell r="N284">
            <v>1</v>
          </cell>
          <cell r="O284">
            <v>37483.03</v>
          </cell>
          <cell r="P284">
            <v>279</v>
          </cell>
        </row>
        <row r="285">
          <cell r="A285">
            <v>50005249</v>
          </cell>
          <cell r="B285">
            <v>31140</v>
          </cell>
          <cell r="C285" t="str">
            <v>PARKING ENFORCEMENT OFFICER</v>
          </cell>
          <cell r="D285">
            <v>50000241</v>
          </cell>
          <cell r="E285" t="str">
            <v>GR-056</v>
          </cell>
          <cell r="F285">
            <v>7</v>
          </cell>
          <cell r="G285">
            <v>1826.23</v>
          </cell>
          <cell r="H285">
            <v>20.52</v>
          </cell>
          <cell r="I285">
            <v>3439</v>
          </cell>
          <cell r="J285" t="str">
            <v>LIND</v>
          </cell>
          <cell r="K285" t="str">
            <v>ERIC</v>
          </cell>
          <cell r="L285">
            <v>1</v>
          </cell>
          <cell r="M285">
            <v>1436.38</v>
          </cell>
          <cell r="N285">
            <v>1</v>
          </cell>
          <cell r="O285">
            <v>37483.03</v>
          </cell>
          <cell r="P285">
            <v>280</v>
          </cell>
        </row>
        <row r="286">
          <cell r="A286">
            <v>50005250</v>
          </cell>
          <cell r="B286">
            <v>31140</v>
          </cell>
          <cell r="C286" t="str">
            <v>PARKING ENFORCEMENT OFFICER</v>
          </cell>
          <cell r="D286">
            <v>50000241</v>
          </cell>
          <cell r="E286" t="str">
            <v>GR-056</v>
          </cell>
          <cell r="F286">
            <v>3</v>
          </cell>
          <cell r="G286">
            <v>1826.23</v>
          </cell>
          <cell r="H286">
            <v>17.46</v>
          </cell>
          <cell r="I286">
            <v>0</v>
          </cell>
          <cell r="L286">
            <v>1</v>
          </cell>
          <cell r="M286">
            <v>1222.23</v>
          </cell>
          <cell r="N286">
            <v>1</v>
          </cell>
          <cell r="O286">
            <v>37483.03</v>
          </cell>
          <cell r="P286">
            <v>281</v>
          </cell>
        </row>
        <row r="287">
          <cell r="A287">
            <v>50005251</v>
          </cell>
          <cell r="B287">
            <v>31140</v>
          </cell>
          <cell r="C287" t="str">
            <v>PARKING ENFORCEMENT OFFICER</v>
          </cell>
          <cell r="D287">
            <v>50000241</v>
          </cell>
          <cell r="E287" t="str">
            <v>GR-056</v>
          </cell>
          <cell r="F287">
            <v>7</v>
          </cell>
          <cell r="G287">
            <v>1826.23</v>
          </cell>
          <cell r="H287">
            <v>20.52</v>
          </cell>
          <cell r="I287">
            <v>4222</v>
          </cell>
          <cell r="J287" t="str">
            <v>LOOS</v>
          </cell>
          <cell r="K287" t="str">
            <v>WALTER</v>
          </cell>
          <cell r="L287">
            <v>1</v>
          </cell>
          <cell r="M287">
            <v>1431.58</v>
          </cell>
          <cell r="N287">
            <v>1</v>
          </cell>
          <cell r="O287">
            <v>37391.347500000003</v>
          </cell>
          <cell r="P287">
            <v>282</v>
          </cell>
        </row>
        <row r="288">
          <cell r="A288">
            <v>50005252</v>
          </cell>
          <cell r="B288">
            <v>31140</v>
          </cell>
          <cell r="C288" t="str">
            <v>PARKING ENFORCEMENT OFFICER</v>
          </cell>
          <cell r="D288">
            <v>50000241</v>
          </cell>
          <cell r="E288" t="str">
            <v>GR-056</v>
          </cell>
          <cell r="F288">
            <v>7</v>
          </cell>
          <cell r="G288">
            <v>1826.23</v>
          </cell>
          <cell r="H288">
            <v>20.52</v>
          </cell>
          <cell r="I288">
            <v>3630</v>
          </cell>
          <cell r="J288" t="str">
            <v>HIGGS</v>
          </cell>
          <cell r="K288" t="str">
            <v>SUSAN</v>
          </cell>
          <cell r="L288">
            <v>1</v>
          </cell>
          <cell r="M288">
            <v>1436.38</v>
          </cell>
          <cell r="N288">
            <v>1</v>
          </cell>
          <cell r="O288">
            <v>37483.03</v>
          </cell>
          <cell r="P288">
            <v>283</v>
          </cell>
        </row>
        <row r="289">
          <cell r="A289">
            <v>50005253</v>
          </cell>
          <cell r="B289">
            <v>31140</v>
          </cell>
          <cell r="C289" t="str">
            <v>PARKING ENFORCEMENT OFFICER</v>
          </cell>
          <cell r="D289">
            <v>50000241</v>
          </cell>
          <cell r="E289" t="str">
            <v>GR-056</v>
          </cell>
          <cell r="F289">
            <v>7</v>
          </cell>
          <cell r="G289">
            <v>1826.23</v>
          </cell>
          <cell r="H289">
            <v>20.52</v>
          </cell>
          <cell r="I289">
            <v>1411</v>
          </cell>
          <cell r="J289" t="str">
            <v>BIETENHOLZ</v>
          </cell>
          <cell r="K289" t="str">
            <v>BALZ</v>
          </cell>
          <cell r="L289">
            <v>1</v>
          </cell>
          <cell r="M289">
            <v>1436.38</v>
          </cell>
          <cell r="N289">
            <v>1</v>
          </cell>
          <cell r="O289">
            <v>37483.03</v>
          </cell>
          <cell r="P289">
            <v>284</v>
          </cell>
        </row>
        <row r="290">
          <cell r="A290">
            <v>50005254</v>
          </cell>
          <cell r="B290">
            <v>31140</v>
          </cell>
          <cell r="C290" t="str">
            <v>PARKING ENFORCEMENT OFFICER</v>
          </cell>
          <cell r="D290">
            <v>50000241</v>
          </cell>
          <cell r="E290" t="str">
            <v>GR-056</v>
          </cell>
          <cell r="F290">
            <v>7</v>
          </cell>
          <cell r="G290">
            <v>1826.23</v>
          </cell>
          <cell r="H290">
            <v>20.52</v>
          </cell>
          <cell r="I290">
            <v>2261</v>
          </cell>
          <cell r="J290" t="str">
            <v>ATHERTON</v>
          </cell>
          <cell r="K290" t="str">
            <v>LIN</v>
          </cell>
          <cell r="L290">
            <v>1</v>
          </cell>
          <cell r="M290">
            <v>1436.38</v>
          </cell>
          <cell r="N290">
            <v>1</v>
          </cell>
          <cell r="O290">
            <v>37483.03</v>
          </cell>
          <cell r="P290">
            <v>285</v>
          </cell>
        </row>
        <row r="291">
          <cell r="A291">
            <v>50005255</v>
          </cell>
          <cell r="B291">
            <v>31140</v>
          </cell>
          <cell r="C291" t="str">
            <v>PARKING ENFORCEMENT OFFICER</v>
          </cell>
          <cell r="D291">
            <v>50000241</v>
          </cell>
          <cell r="E291" t="str">
            <v>GR-056</v>
          </cell>
          <cell r="F291">
            <v>7</v>
          </cell>
          <cell r="G291">
            <v>1826.23</v>
          </cell>
          <cell r="H291">
            <v>20.52</v>
          </cell>
          <cell r="I291">
            <v>1400</v>
          </cell>
          <cell r="J291" t="str">
            <v>GAULT</v>
          </cell>
          <cell r="K291" t="str">
            <v>RANDY</v>
          </cell>
          <cell r="L291">
            <v>1</v>
          </cell>
          <cell r="M291">
            <v>1436.38</v>
          </cell>
          <cell r="N291">
            <v>1</v>
          </cell>
          <cell r="O291">
            <v>37483.03</v>
          </cell>
          <cell r="P291">
            <v>286</v>
          </cell>
        </row>
        <row r="292">
          <cell r="A292">
            <v>50005256</v>
          </cell>
          <cell r="B292">
            <v>31140</v>
          </cell>
          <cell r="C292" t="str">
            <v>PARKING ENFORCEMENT OFFICER</v>
          </cell>
          <cell r="D292">
            <v>50000241</v>
          </cell>
          <cell r="E292" t="str">
            <v>GR-056</v>
          </cell>
          <cell r="F292">
            <v>7</v>
          </cell>
          <cell r="G292">
            <v>1826.23</v>
          </cell>
          <cell r="H292">
            <v>20.52</v>
          </cell>
          <cell r="I292">
            <v>2764</v>
          </cell>
          <cell r="J292" t="str">
            <v>BURROWS</v>
          </cell>
          <cell r="K292" t="str">
            <v>ANNE</v>
          </cell>
          <cell r="L292">
            <v>1</v>
          </cell>
          <cell r="M292">
            <v>1436.38</v>
          </cell>
          <cell r="N292">
            <v>1</v>
          </cell>
          <cell r="O292">
            <v>37483.03</v>
          </cell>
          <cell r="P292">
            <v>287</v>
          </cell>
        </row>
        <row r="293">
          <cell r="A293">
            <v>50005257</v>
          </cell>
          <cell r="B293">
            <v>31140</v>
          </cell>
          <cell r="C293" t="str">
            <v>PARKING ENFORCEMENT OFFICER</v>
          </cell>
          <cell r="D293">
            <v>50000241</v>
          </cell>
          <cell r="E293" t="str">
            <v>GR-056</v>
          </cell>
          <cell r="F293">
            <v>7</v>
          </cell>
          <cell r="G293">
            <v>1826.23</v>
          </cell>
          <cell r="H293">
            <v>20.52</v>
          </cell>
          <cell r="I293">
            <v>1250</v>
          </cell>
          <cell r="J293" t="str">
            <v>SCHWARTZ</v>
          </cell>
          <cell r="K293" t="str">
            <v>DANIEL</v>
          </cell>
          <cell r="L293">
            <v>1</v>
          </cell>
          <cell r="M293">
            <v>1436.38</v>
          </cell>
          <cell r="N293">
            <v>1</v>
          </cell>
          <cell r="O293">
            <v>37483.03</v>
          </cell>
          <cell r="P293">
            <v>288</v>
          </cell>
        </row>
        <row r="294">
          <cell r="A294">
            <v>50005258</v>
          </cell>
          <cell r="B294">
            <v>31140</v>
          </cell>
          <cell r="C294" t="str">
            <v>PARKING ENFORCEMENT OFFICER</v>
          </cell>
          <cell r="D294">
            <v>50000241</v>
          </cell>
          <cell r="E294" t="str">
            <v>GR-056</v>
          </cell>
          <cell r="F294">
            <v>7</v>
          </cell>
          <cell r="G294">
            <v>1826.23</v>
          </cell>
          <cell r="H294">
            <v>20.52</v>
          </cell>
          <cell r="I294">
            <v>7746</v>
          </cell>
          <cell r="J294" t="str">
            <v>JIWA</v>
          </cell>
          <cell r="K294" t="str">
            <v>ANIL</v>
          </cell>
          <cell r="L294">
            <v>1</v>
          </cell>
          <cell r="M294">
            <v>1436.38</v>
          </cell>
          <cell r="N294">
            <v>1</v>
          </cell>
          <cell r="O294">
            <v>37483.03</v>
          </cell>
          <cell r="P294">
            <v>289</v>
          </cell>
        </row>
        <row r="295">
          <cell r="A295">
            <v>50005259</v>
          </cell>
          <cell r="B295">
            <v>31140</v>
          </cell>
          <cell r="C295" t="str">
            <v>PARKING ENFORCEMENT OFFICER</v>
          </cell>
          <cell r="D295">
            <v>50000241</v>
          </cell>
          <cell r="E295" t="str">
            <v>GR-056</v>
          </cell>
          <cell r="F295">
            <v>7</v>
          </cell>
          <cell r="G295">
            <v>1826.23</v>
          </cell>
          <cell r="H295">
            <v>20.52</v>
          </cell>
          <cell r="I295">
            <v>1406</v>
          </cell>
          <cell r="J295" t="str">
            <v>RANGEN</v>
          </cell>
          <cell r="K295" t="str">
            <v>DARCY</v>
          </cell>
          <cell r="L295">
            <v>1</v>
          </cell>
          <cell r="M295">
            <v>1436.38</v>
          </cell>
          <cell r="N295">
            <v>1</v>
          </cell>
          <cell r="O295">
            <v>37483.03</v>
          </cell>
          <cell r="P295">
            <v>290</v>
          </cell>
        </row>
        <row r="296">
          <cell r="A296">
            <v>50005260</v>
          </cell>
          <cell r="B296">
            <v>31140</v>
          </cell>
          <cell r="C296" t="str">
            <v>PARKING ENFORCEMENT OFFICER</v>
          </cell>
          <cell r="D296">
            <v>50000241</v>
          </cell>
          <cell r="E296" t="str">
            <v>GR-056</v>
          </cell>
          <cell r="F296">
            <v>7</v>
          </cell>
          <cell r="G296">
            <v>1826.23</v>
          </cell>
          <cell r="H296">
            <v>20.52</v>
          </cell>
          <cell r="I296">
            <v>7355</v>
          </cell>
          <cell r="J296" t="str">
            <v>MACKIE</v>
          </cell>
          <cell r="K296" t="str">
            <v>MARK</v>
          </cell>
          <cell r="L296">
            <v>1</v>
          </cell>
          <cell r="M296">
            <v>1436.38</v>
          </cell>
          <cell r="N296">
            <v>1</v>
          </cell>
          <cell r="O296">
            <v>37483.03</v>
          </cell>
          <cell r="P296">
            <v>291</v>
          </cell>
        </row>
        <row r="297">
          <cell r="A297">
            <v>50005261</v>
          </cell>
          <cell r="B297">
            <v>31140</v>
          </cell>
          <cell r="C297" t="str">
            <v>PARKING ENFORCEMENT OFFICER</v>
          </cell>
          <cell r="D297">
            <v>50000241</v>
          </cell>
          <cell r="E297" t="str">
            <v>GR-056</v>
          </cell>
          <cell r="F297">
            <v>7</v>
          </cell>
          <cell r="G297">
            <v>1826.23</v>
          </cell>
          <cell r="H297">
            <v>20.52</v>
          </cell>
          <cell r="I297">
            <v>3576</v>
          </cell>
          <cell r="J297" t="str">
            <v>DAHL</v>
          </cell>
          <cell r="K297" t="str">
            <v>JANET</v>
          </cell>
          <cell r="L297">
            <v>1</v>
          </cell>
          <cell r="M297">
            <v>1436.38</v>
          </cell>
          <cell r="N297">
            <v>1</v>
          </cell>
          <cell r="O297">
            <v>37483.03</v>
          </cell>
          <cell r="P297">
            <v>292</v>
          </cell>
        </row>
        <row r="298">
          <cell r="A298">
            <v>50005275</v>
          </cell>
          <cell r="B298">
            <v>31140</v>
          </cell>
          <cell r="C298" t="str">
            <v>PARKING ENFORCEMENT OFFICER</v>
          </cell>
          <cell r="D298">
            <v>50000241</v>
          </cell>
          <cell r="E298" t="str">
            <v>GR-056</v>
          </cell>
          <cell r="F298">
            <v>3</v>
          </cell>
          <cell r="G298">
            <v>1826.23</v>
          </cell>
          <cell r="H298">
            <v>17.46</v>
          </cell>
          <cell r="I298">
            <v>10734</v>
          </cell>
          <cell r="J298" t="str">
            <v>LEE</v>
          </cell>
          <cell r="K298" t="str">
            <v>SANDY</v>
          </cell>
          <cell r="L298">
            <v>1</v>
          </cell>
          <cell r="M298">
            <v>1272.5899999999999</v>
          </cell>
          <cell r="N298">
            <v>1</v>
          </cell>
          <cell r="O298">
            <v>33004.831557500002</v>
          </cell>
          <cell r="P298">
            <v>293</v>
          </cell>
        </row>
        <row r="299">
          <cell r="A299">
            <v>50005276</v>
          </cell>
          <cell r="B299">
            <v>31140</v>
          </cell>
          <cell r="C299" t="str">
            <v>PARKING ENFORCEMENT OFFICER</v>
          </cell>
          <cell r="D299">
            <v>50000241</v>
          </cell>
          <cell r="E299" t="str">
            <v>GR-056</v>
          </cell>
          <cell r="F299">
            <v>3</v>
          </cell>
          <cell r="G299">
            <v>1826.23</v>
          </cell>
          <cell r="H299">
            <v>17.46</v>
          </cell>
          <cell r="I299">
            <v>0</v>
          </cell>
          <cell r="L299">
            <v>1</v>
          </cell>
          <cell r="M299">
            <v>1222.23</v>
          </cell>
          <cell r="N299">
            <v>1</v>
          </cell>
          <cell r="O299">
            <v>32323.719504999997</v>
          </cell>
          <cell r="P299">
            <v>294</v>
          </cell>
        </row>
        <row r="300">
          <cell r="A300">
            <v>50005277</v>
          </cell>
          <cell r="B300">
            <v>31140</v>
          </cell>
          <cell r="C300" t="str">
            <v>CLERK III</v>
          </cell>
          <cell r="D300">
            <v>50000241</v>
          </cell>
          <cell r="E300" t="str">
            <v>GR-017</v>
          </cell>
          <cell r="F300">
            <v>3</v>
          </cell>
          <cell r="G300">
            <v>1826.23</v>
          </cell>
          <cell r="H300">
            <v>19.7</v>
          </cell>
          <cell r="I300">
            <v>0</v>
          </cell>
          <cell r="L300">
            <v>1</v>
          </cell>
          <cell r="M300">
            <v>1379.03</v>
          </cell>
          <cell r="N300">
            <v>1</v>
          </cell>
          <cell r="O300">
            <v>39037.602500000001</v>
          </cell>
          <cell r="P300">
            <v>295</v>
          </cell>
        </row>
        <row r="301">
          <cell r="A301">
            <v>50005278</v>
          </cell>
          <cell r="B301">
            <v>31140</v>
          </cell>
          <cell r="C301" t="str">
            <v>PARKING ENFORCEMENT OFFICER</v>
          </cell>
          <cell r="D301">
            <v>50000241</v>
          </cell>
          <cell r="E301" t="str">
            <v>GR-056</v>
          </cell>
          <cell r="F301">
            <v>7</v>
          </cell>
          <cell r="G301">
            <v>913.12</v>
          </cell>
          <cell r="H301">
            <v>20.52</v>
          </cell>
          <cell r="I301">
            <v>4542</v>
          </cell>
          <cell r="J301" t="str">
            <v>MURPHY</v>
          </cell>
          <cell r="K301" t="str">
            <v>KATHLEEN</v>
          </cell>
          <cell r="L301">
            <v>0.5</v>
          </cell>
          <cell r="M301">
            <v>718.19</v>
          </cell>
          <cell r="N301">
            <v>1</v>
          </cell>
          <cell r="O301">
            <v>37483.03</v>
          </cell>
          <cell r="P301">
            <v>296</v>
          </cell>
        </row>
        <row r="302">
          <cell r="A302">
            <v>50005300</v>
          </cell>
          <cell r="B302">
            <v>32200</v>
          </cell>
          <cell r="C302" t="str">
            <v>CLERK TYPIST II</v>
          </cell>
          <cell r="D302">
            <v>50000238</v>
          </cell>
          <cell r="E302" t="str">
            <v>GR-013</v>
          </cell>
          <cell r="F302">
            <v>5</v>
          </cell>
          <cell r="G302">
            <v>1826.23</v>
          </cell>
          <cell r="H302">
            <v>18.18</v>
          </cell>
          <cell r="I302">
            <v>2153</v>
          </cell>
          <cell r="J302" t="str">
            <v>FAWLEY</v>
          </cell>
          <cell r="K302" t="str">
            <v>SHARON</v>
          </cell>
          <cell r="L302">
            <v>1</v>
          </cell>
          <cell r="M302">
            <v>1272.5899999999999</v>
          </cell>
          <cell r="N302">
            <v>1</v>
          </cell>
          <cell r="O302">
            <v>33209.215000000004</v>
          </cell>
          <cell r="P302">
            <v>297</v>
          </cell>
        </row>
        <row r="303">
          <cell r="A303">
            <v>50005301</v>
          </cell>
          <cell r="B303">
            <v>32200</v>
          </cell>
          <cell r="C303" t="str">
            <v>ENGINEERING ASSISTANT III</v>
          </cell>
          <cell r="D303">
            <v>50000238</v>
          </cell>
          <cell r="E303" t="str">
            <v>GR-021</v>
          </cell>
          <cell r="F303">
            <v>5</v>
          </cell>
          <cell r="G303">
            <v>1826.23</v>
          </cell>
          <cell r="H303">
            <v>25.16</v>
          </cell>
          <cell r="I303">
            <v>5776</v>
          </cell>
          <cell r="J303" t="str">
            <v>LAM</v>
          </cell>
          <cell r="K303" t="str">
            <v>JASON</v>
          </cell>
          <cell r="L303">
            <v>1</v>
          </cell>
          <cell r="M303">
            <v>1726.19</v>
          </cell>
          <cell r="N303">
            <v>1</v>
          </cell>
          <cell r="O303">
            <v>45961.142500000002</v>
          </cell>
          <cell r="P303">
            <v>298</v>
          </cell>
        </row>
        <row r="304">
          <cell r="A304">
            <v>50005302</v>
          </cell>
          <cell r="B304">
            <v>32200</v>
          </cell>
          <cell r="C304" t="str">
            <v>ENGINEERING ASSISTANT III</v>
          </cell>
          <cell r="D304">
            <v>50000238</v>
          </cell>
          <cell r="E304" t="str">
            <v>GR-021</v>
          </cell>
          <cell r="F304">
            <v>5</v>
          </cell>
          <cell r="G304">
            <v>1826.23</v>
          </cell>
          <cell r="H304">
            <v>25.16</v>
          </cell>
          <cell r="I304">
            <v>3246</v>
          </cell>
          <cell r="J304" t="str">
            <v>MARPHIS</v>
          </cell>
          <cell r="K304" t="str">
            <v>LOUISE</v>
          </cell>
          <cell r="L304">
            <v>1</v>
          </cell>
          <cell r="M304">
            <v>1761.18</v>
          </cell>
          <cell r="N304">
            <v>1</v>
          </cell>
          <cell r="O304">
            <v>45961.142500000002</v>
          </cell>
          <cell r="P304">
            <v>299</v>
          </cell>
        </row>
        <row r="305">
          <cell r="A305">
            <v>50005303</v>
          </cell>
          <cell r="B305">
            <v>32200</v>
          </cell>
          <cell r="C305" t="str">
            <v>ENGINEERING ASSISTANT III</v>
          </cell>
          <cell r="D305">
            <v>50000238</v>
          </cell>
          <cell r="E305" t="str">
            <v>GR-021</v>
          </cell>
          <cell r="F305">
            <v>5</v>
          </cell>
          <cell r="G305">
            <v>1826.23</v>
          </cell>
          <cell r="H305">
            <v>25.16</v>
          </cell>
          <cell r="I305">
            <v>2481</v>
          </cell>
          <cell r="J305" t="str">
            <v>THOMPSON</v>
          </cell>
          <cell r="K305" t="str">
            <v>GORDON</v>
          </cell>
          <cell r="L305">
            <v>1</v>
          </cell>
          <cell r="M305">
            <v>1761.18</v>
          </cell>
          <cell r="N305">
            <v>1</v>
          </cell>
          <cell r="O305">
            <v>45961.142500000002</v>
          </cell>
          <cell r="P305">
            <v>300</v>
          </cell>
        </row>
        <row r="306">
          <cell r="A306">
            <v>50005304</v>
          </cell>
          <cell r="B306">
            <v>32200</v>
          </cell>
          <cell r="C306" t="str">
            <v>ENGINEERING ASSISTANT III</v>
          </cell>
          <cell r="D306">
            <v>50000238</v>
          </cell>
          <cell r="E306" t="str">
            <v>GR-021</v>
          </cell>
          <cell r="F306">
            <v>5</v>
          </cell>
          <cell r="G306">
            <v>1826.23</v>
          </cell>
          <cell r="H306">
            <v>25.16</v>
          </cell>
          <cell r="I306">
            <v>1191</v>
          </cell>
          <cell r="J306" t="str">
            <v>ADRIAN</v>
          </cell>
          <cell r="K306" t="str">
            <v>ELAINE</v>
          </cell>
          <cell r="L306">
            <v>1</v>
          </cell>
          <cell r="M306">
            <v>1761.18</v>
          </cell>
          <cell r="N306">
            <v>1</v>
          </cell>
          <cell r="O306">
            <v>45961.142500000002</v>
          </cell>
          <cell r="P306">
            <v>301</v>
          </cell>
        </row>
        <row r="307">
          <cell r="A307">
            <v>50005305</v>
          </cell>
          <cell r="B307">
            <v>32200</v>
          </cell>
          <cell r="C307" t="str">
            <v>ENGINEERING ASSISTANT III</v>
          </cell>
          <cell r="D307">
            <v>50000238</v>
          </cell>
          <cell r="E307" t="str">
            <v>GR-021</v>
          </cell>
          <cell r="F307">
            <v>2</v>
          </cell>
          <cell r="G307">
            <v>1826.23</v>
          </cell>
          <cell r="H307">
            <v>22.25</v>
          </cell>
          <cell r="I307">
            <v>5377</v>
          </cell>
          <cell r="J307" t="str">
            <v>REESE</v>
          </cell>
          <cell r="K307" t="str">
            <v>ALAN</v>
          </cell>
          <cell r="L307">
            <v>1</v>
          </cell>
          <cell r="M307">
            <v>1613.5</v>
          </cell>
          <cell r="N307">
            <v>1</v>
          </cell>
          <cell r="O307">
            <v>40986.198577499999</v>
          </cell>
          <cell r="P307">
            <v>302</v>
          </cell>
        </row>
        <row r="308">
          <cell r="A308">
            <v>50005306</v>
          </cell>
          <cell r="B308">
            <v>32200</v>
          </cell>
          <cell r="C308" t="str">
            <v>ENGINEERING ASSISTANT III</v>
          </cell>
          <cell r="D308">
            <v>50000238</v>
          </cell>
          <cell r="E308" t="str">
            <v>GR-017</v>
          </cell>
          <cell r="F308">
            <v>2</v>
          </cell>
          <cell r="G308">
            <v>1826.23</v>
          </cell>
          <cell r="H308">
            <v>18.91</v>
          </cell>
          <cell r="I308">
            <v>10654</v>
          </cell>
          <cell r="J308" t="str">
            <v>MCGUIRE</v>
          </cell>
          <cell r="K308" t="str">
            <v>MICHELLE</v>
          </cell>
          <cell r="L308">
            <v>1</v>
          </cell>
          <cell r="M308">
            <v>1403.18</v>
          </cell>
          <cell r="N308">
            <v>1</v>
          </cell>
          <cell r="O308">
            <v>45688.628864999999</v>
          </cell>
          <cell r="P308">
            <v>303</v>
          </cell>
        </row>
        <row r="309">
          <cell r="A309">
            <v>50005307</v>
          </cell>
          <cell r="B309">
            <v>32200</v>
          </cell>
          <cell r="C309" t="str">
            <v>ENGINEERING ASSISTANT III</v>
          </cell>
          <cell r="D309">
            <v>50000238</v>
          </cell>
          <cell r="E309" t="str">
            <v>GR-021</v>
          </cell>
          <cell r="F309">
            <v>3</v>
          </cell>
          <cell r="G309">
            <v>1826.23</v>
          </cell>
          <cell r="H309">
            <v>23.18</v>
          </cell>
          <cell r="I309">
            <v>5256</v>
          </cell>
          <cell r="J309" t="str">
            <v>KING</v>
          </cell>
          <cell r="K309" t="str">
            <v>RANDY</v>
          </cell>
          <cell r="L309">
            <v>1</v>
          </cell>
          <cell r="M309">
            <v>1691.19</v>
          </cell>
          <cell r="N309">
            <v>1</v>
          </cell>
          <cell r="O309">
            <v>43570.748209999998</v>
          </cell>
          <cell r="P309">
            <v>304</v>
          </cell>
        </row>
        <row r="310">
          <cell r="A310">
            <v>50005308</v>
          </cell>
          <cell r="B310">
            <v>32200</v>
          </cell>
          <cell r="C310" t="str">
            <v>ENGINEERING ASSISTANT I</v>
          </cell>
          <cell r="D310">
            <v>50000238</v>
          </cell>
          <cell r="E310" t="str">
            <v>GR-013</v>
          </cell>
          <cell r="F310">
            <v>3</v>
          </cell>
          <cell r="G310">
            <v>1826.23</v>
          </cell>
          <cell r="H310">
            <v>16.760000000000002</v>
          </cell>
          <cell r="I310">
            <v>11986</v>
          </cell>
          <cell r="J310" t="str">
            <v>THIESSEN</v>
          </cell>
          <cell r="K310" t="str">
            <v>AVI</v>
          </cell>
          <cell r="L310">
            <v>1</v>
          </cell>
          <cell r="M310">
            <v>1173.2</v>
          </cell>
          <cell r="N310">
            <v>1</v>
          </cell>
          <cell r="O310">
            <v>30612.887500000001</v>
          </cell>
          <cell r="P310">
            <v>305</v>
          </cell>
        </row>
        <row r="311">
          <cell r="A311">
            <v>50005309</v>
          </cell>
          <cell r="B311">
            <v>32200</v>
          </cell>
          <cell r="C311" t="str">
            <v>ENGINEERING ASSISTANT II</v>
          </cell>
          <cell r="D311">
            <v>50000238</v>
          </cell>
          <cell r="E311" t="str">
            <v>GR-013</v>
          </cell>
          <cell r="F311">
            <v>2</v>
          </cell>
          <cell r="G311">
            <v>1826.23</v>
          </cell>
          <cell r="H311">
            <v>16.13</v>
          </cell>
          <cell r="I311">
            <v>12445</v>
          </cell>
          <cell r="J311" t="str">
            <v>SCOTT</v>
          </cell>
          <cell r="K311" t="str">
            <v>CAMERON</v>
          </cell>
          <cell r="L311">
            <v>1</v>
          </cell>
          <cell r="M311">
            <v>1172.5899999999999</v>
          </cell>
          <cell r="N311">
            <v>1</v>
          </cell>
          <cell r="O311">
            <v>36472.682427499996</v>
          </cell>
          <cell r="P311">
            <v>306</v>
          </cell>
        </row>
        <row r="312">
          <cell r="A312">
            <v>50005310</v>
          </cell>
          <cell r="B312">
            <v>32200</v>
          </cell>
          <cell r="C312" t="str">
            <v>ENGINEERING ASSISTANT IV</v>
          </cell>
          <cell r="D312">
            <v>50000238</v>
          </cell>
          <cell r="E312" t="str">
            <v>GR-025</v>
          </cell>
          <cell r="F312">
            <v>5</v>
          </cell>
          <cell r="G312">
            <v>1826.23</v>
          </cell>
          <cell r="H312">
            <v>29.69</v>
          </cell>
          <cell r="I312">
            <v>2534</v>
          </cell>
          <cell r="J312" t="str">
            <v>COBURN</v>
          </cell>
          <cell r="K312" t="str">
            <v>DAVID</v>
          </cell>
          <cell r="L312">
            <v>1</v>
          </cell>
          <cell r="M312">
            <v>2078.29</v>
          </cell>
          <cell r="N312">
            <v>1</v>
          </cell>
          <cell r="O312">
            <v>54236.747500000005</v>
          </cell>
          <cell r="P312">
            <v>307</v>
          </cell>
        </row>
        <row r="313">
          <cell r="A313">
            <v>50005311</v>
          </cell>
          <cell r="B313">
            <v>32010</v>
          </cell>
          <cell r="C313" t="str">
            <v>CLERK STENO III</v>
          </cell>
          <cell r="D313">
            <v>50000236</v>
          </cell>
          <cell r="E313" t="str">
            <v>GR-015</v>
          </cell>
          <cell r="F313">
            <v>5</v>
          </cell>
          <cell r="G313">
            <v>1826.23</v>
          </cell>
          <cell r="H313">
            <v>19.7</v>
          </cell>
          <cell r="I313">
            <v>35</v>
          </cell>
          <cell r="J313" t="str">
            <v>EGERTON BALL</v>
          </cell>
          <cell r="K313" t="str">
            <v>CHRISTINE</v>
          </cell>
          <cell r="L313">
            <v>1</v>
          </cell>
          <cell r="M313">
            <v>1379</v>
          </cell>
          <cell r="N313">
            <v>1</v>
          </cell>
          <cell r="O313">
            <v>35987.9</v>
          </cell>
          <cell r="P313">
            <v>308</v>
          </cell>
        </row>
        <row r="314">
          <cell r="A314">
            <v>50005312</v>
          </cell>
          <cell r="B314">
            <v>34010</v>
          </cell>
          <cell r="C314" t="str">
            <v>CLERK STENO III</v>
          </cell>
          <cell r="D314">
            <v>50000212</v>
          </cell>
          <cell r="E314" t="str">
            <v>GR-015</v>
          </cell>
          <cell r="F314">
            <v>5</v>
          </cell>
          <cell r="G314">
            <v>1826.23</v>
          </cell>
          <cell r="H314">
            <v>19.7</v>
          </cell>
          <cell r="I314">
            <v>7170</v>
          </cell>
          <cell r="J314" t="str">
            <v>PROHL</v>
          </cell>
          <cell r="K314" t="str">
            <v>MONIKA</v>
          </cell>
          <cell r="L314">
            <v>1</v>
          </cell>
          <cell r="M314">
            <v>1379</v>
          </cell>
          <cell r="N314">
            <v>1</v>
          </cell>
          <cell r="O314">
            <v>35987.9</v>
          </cell>
          <cell r="P314">
            <v>309</v>
          </cell>
        </row>
        <row r="315">
          <cell r="A315">
            <v>50005313</v>
          </cell>
          <cell r="B315">
            <v>37000</v>
          </cell>
          <cell r="C315" t="str">
            <v>CLERK STENO III</v>
          </cell>
          <cell r="D315">
            <v>50000218</v>
          </cell>
          <cell r="E315" t="str">
            <v>GR-015</v>
          </cell>
          <cell r="F315">
            <v>5</v>
          </cell>
          <cell r="G315">
            <v>1826.23</v>
          </cell>
          <cell r="H315">
            <v>19.7</v>
          </cell>
          <cell r="I315">
            <v>538</v>
          </cell>
          <cell r="J315" t="str">
            <v>BORDEWICK</v>
          </cell>
          <cell r="K315" t="str">
            <v>CHRISTINE</v>
          </cell>
          <cell r="L315">
            <v>1</v>
          </cell>
          <cell r="M315">
            <v>1379</v>
          </cell>
          <cell r="N315">
            <v>1</v>
          </cell>
          <cell r="O315">
            <v>35987.9</v>
          </cell>
          <cell r="P315">
            <v>310</v>
          </cell>
        </row>
        <row r="316">
          <cell r="A316">
            <v>50005320</v>
          </cell>
          <cell r="B316">
            <v>33060</v>
          </cell>
          <cell r="C316" t="str">
            <v>ENGINEERING ASSISTANT II</v>
          </cell>
          <cell r="D316">
            <v>50011231</v>
          </cell>
          <cell r="E316" t="str">
            <v>GR-017</v>
          </cell>
          <cell r="F316">
            <v>5</v>
          </cell>
          <cell r="G316">
            <v>1956.68</v>
          </cell>
          <cell r="H316">
            <v>21.37</v>
          </cell>
          <cell r="I316">
            <v>1039</v>
          </cell>
          <cell r="J316" t="str">
            <v>TAIT</v>
          </cell>
          <cell r="K316" t="str">
            <v>STEWART</v>
          </cell>
          <cell r="L316">
            <v>1</v>
          </cell>
          <cell r="M316">
            <v>1602.73</v>
          </cell>
          <cell r="N316">
            <v>1</v>
          </cell>
          <cell r="O316">
            <v>41826.362500000003</v>
          </cell>
          <cell r="P316">
            <v>311</v>
          </cell>
          <cell r="Q316" t="str">
            <v>Requested reclass need firmer number</v>
          </cell>
        </row>
        <row r="317">
          <cell r="A317">
            <v>50005330</v>
          </cell>
          <cell r="B317">
            <v>33060</v>
          </cell>
          <cell r="C317" t="str">
            <v>CLERK III</v>
          </cell>
          <cell r="D317">
            <v>50011231</v>
          </cell>
          <cell r="E317" t="str">
            <v>GR-013</v>
          </cell>
          <cell r="F317">
            <v>5</v>
          </cell>
          <cell r="G317">
            <v>1956.68</v>
          </cell>
          <cell r="H317">
            <v>18.18</v>
          </cell>
          <cell r="I317">
            <v>1342</v>
          </cell>
          <cell r="J317" t="str">
            <v>PERREAULT</v>
          </cell>
          <cell r="K317" t="str">
            <v>SUZANNE</v>
          </cell>
          <cell r="L317">
            <v>1</v>
          </cell>
          <cell r="M317">
            <v>1447.87</v>
          </cell>
          <cell r="N317">
            <v>1</v>
          </cell>
          <cell r="O317">
            <v>39752.640317499994</v>
          </cell>
          <cell r="P317">
            <v>312</v>
          </cell>
        </row>
        <row r="318">
          <cell r="A318">
            <v>50005334</v>
          </cell>
          <cell r="B318">
            <v>31200</v>
          </cell>
          <cell r="C318" t="str">
            <v>ENGINEERING ASSISTANT IV</v>
          </cell>
          <cell r="D318">
            <v>50000240</v>
          </cell>
          <cell r="E318" t="str">
            <v>GR-025</v>
          </cell>
          <cell r="F318">
            <v>4</v>
          </cell>
          <cell r="G318">
            <v>1826.23</v>
          </cell>
          <cell r="H318">
            <v>28.51</v>
          </cell>
          <cell r="I318">
            <v>5479</v>
          </cell>
          <cell r="J318" t="str">
            <v>WAITE</v>
          </cell>
          <cell r="K318" t="str">
            <v>ROBERT</v>
          </cell>
          <cell r="L318">
            <v>1</v>
          </cell>
          <cell r="M318">
            <v>1995.69</v>
          </cell>
          <cell r="N318">
            <v>1</v>
          </cell>
          <cell r="O318">
            <v>53913.031369999997</v>
          </cell>
          <cell r="P318">
            <v>313</v>
          </cell>
        </row>
        <row r="319">
          <cell r="A319">
            <v>50005335</v>
          </cell>
          <cell r="B319">
            <v>31200</v>
          </cell>
          <cell r="C319" t="str">
            <v>ENGINEERING ASSISTANT III</v>
          </cell>
          <cell r="D319">
            <v>50000240</v>
          </cell>
          <cell r="E319" t="str">
            <v>GR-021</v>
          </cell>
          <cell r="F319">
            <v>3</v>
          </cell>
          <cell r="G319">
            <v>1826.23</v>
          </cell>
          <cell r="H319">
            <v>23.18</v>
          </cell>
          <cell r="I319">
            <v>6356</v>
          </cell>
          <cell r="J319" t="str">
            <v>TODERIAN</v>
          </cell>
          <cell r="K319" t="str">
            <v>LEANNE</v>
          </cell>
          <cell r="L319">
            <v>1</v>
          </cell>
          <cell r="M319">
            <v>1691.19</v>
          </cell>
          <cell r="N319">
            <v>1</v>
          </cell>
          <cell r="O319">
            <v>42915.165094999997</v>
          </cell>
          <cell r="P319">
            <v>314</v>
          </cell>
        </row>
        <row r="320">
          <cell r="A320">
            <v>50005337</v>
          </cell>
          <cell r="B320">
            <v>31200</v>
          </cell>
          <cell r="C320" t="str">
            <v>ENGINEERING ASSISTANT II</v>
          </cell>
          <cell r="D320">
            <v>50000240</v>
          </cell>
          <cell r="E320" t="str">
            <v>GR-017</v>
          </cell>
          <cell r="F320">
            <v>3</v>
          </cell>
          <cell r="G320">
            <v>1826.23</v>
          </cell>
          <cell r="H320">
            <v>19.7</v>
          </cell>
          <cell r="I320">
            <v>5373</v>
          </cell>
          <cell r="J320" t="str">
            <v>ROHRMOSER</v>
          </cell>
          <cell r="K320" t="str">
            <v>MARIA</v>
          </cell>
          <cell r="L320">
            <v>1</v>
          </cell>
          <cell r="M320">
            <v>1428.36</v>
          </cell>
          <cell r="N320">
            <v>1</v>
          </cell>
          <cell r="O320">
            <v>36472.682427499996</v>
          </cell>
          <cell r="P320">
            <v>315</v>
          </cell>
        </row>
        <row r="321">
          <cell r="A321">
            <v>50005350</v>
          </cell>
          <cell r="B321">
            <v>37200</v>
          </cell>
          <cell r="C321" t="str">
            <v>ENGINEERING ASSISTANT IV</v>
          </cell>
          <cell r="D321">
            <v>50000219</v>
          </cell>
          <cell r="E321" t="str">
            <v>GR-025</v>
          </cell>
          <cell r="F321">
            <v>3</v>
          </cell>
          <cell r="G321">
            <v>1826.23</v>
          </cell>
          <cell r="H321">
            <v>27.34</v>
          </cell>
          <cell r="I321">
            <v>5370</v>
          </cell>
          <cell r="J321" t="str">
            <v>MCLEOD</v>
          </cell>
          <cell r="K321" t="str">
            <v>BRETT</v>
          </cell>
          <cell r="L321">
            <v>1</v>
          </cell>
          <cell r="M321">
            <v>1968.51</v>
          </cell>
          <cell r="N321">
            <v>1</v>
          </cell>
          <cell r="O321">
            <v>49948.897955</v>
          </cell>
          <cell r="P321">
            <v>316</v>
          </cell>
        </row>
        <row r="322">
          <cell r="A322">
            <v>50005351</v>
          </cell>
          <cell r="B322">
            <v>37200</v>
          </cell>
          <cell r="C322" t="str">
            <v>ENGINEERING ASSISTANT IV</v>
          </cell>
          <cell r="D322">
            <v>50000219</v>
          </cell>
          <cell r="E322" t="str">
            <v>GR-025</v>
          </cell>
          <cell r="F322">
            <v>5</v>
          </cell>
          <cell r="G322">
            <v>1826.23</v>
          </cell>
          <cell r="H322">
            <v>29.69</v>
          </cell>
          <cell r="I322">
            <v>2748</v>
          </cell>
          <cell r="J322" t="str">
            <v>KAWAGUCHI</v>
          </cell>
          <cell r="K322" t="str">
            <v>REN</v>
          </cell>
          <cell r="L322">
            <v>1</v>
          </cell>
          <cell r="M322">
            <v>2078.29</v>
          </cell>
          <cell r="N322">
            <v>1</v>
          </cell>
          <cell r="O322">
            <v>54236.747500000005</v>
          </cell>
          <cell r="P322">
            <v>317</v>
          </cell>
        </row>
        <row r="323">
          <cell r="A323">
            <v>50005352</v>
          </cell>
          <cell r="B323">
            <v>37200</v>
          </cell>
          <cell r="C323" t="str">
            <v>ENGINEERING ASSISTANT IV</v>
          </cell>
          <cell r="D323">
            <v>50000219</v>
          </cell>
          <cell r="E323" t="str">
            <v>GR-027</v>
          </cell>
          <cell r="F323">
            <v>5</v>
          </cell>
          <cell r="G323">
            <v>1826.23</v>
          </cell>
          <cell r="H323">
            <v>32.31</v>
          </cell>
          <cell r="I323">
            <v>5310</v>
          </cell>
          <cell r="J323" t="str">
            <v>WAGER</v>
          </cell>
          <cell r="K323" t="str">
            <v>ALBERT</v>
          </cell>
          <cell r="L323">
            <v>1</v>
          </cell>
          <cell r="M323">
            <v>2261.66</v>
          </cell>
          <cell r="N323">
            <v>1</v>
          </cell>
          <cell r="O323">
            <v>59021.365000000005</v>
          </cell>
          <cell r="P323">
            <v>318</v>
          </cell>
        </row>
        <row r="324">
          <cell r="A324">
            <v>50005353</v>
          </cell>
          <cell r="B324">
            <v>37200</v>
          </cell>
          <cell r="C324" t="str">
            <v>ENGINEERING ASSISTANT IV</v>
          </cell>
          <cell r="D324">
            <v>50000219</v>
          </cell>
          <cell r="E324" t="str">
            <v>GR-025</v>
          </cell>
          <cell r="F324">
            <v>5</v>
          </cell>
          <cell r="G324">
            <v>1826.23</v>
          </cell>
          <cell r="H324">
            <v>29.69</v>
          </cell>
          <cell r="I324">
            <v>772</v>
          </cell>
          <cell r="J324" t="str">
            <v>POULIOTTE</v>
          </cell>
          <cell r="K324" t="str">
            <v>DENIS</v>
          </cell>
          <cell r="L324">
            <v>1</v>
          </cell>
          <cell r="M324">
            <v>2078.29</v>
          </cell>
          <cell r="N324">
            <v>1</v>
          </cell>
          <cell r="O324">
            <v>54236.747500000005</v>
          </cell>
          <cell r="P324">
            <v>319</v>
          </cell>
        </row>
        <row r="325">
          <cell r="A325">
            <v>50005354</v>
          </cell>
          <cell r="B325">
            <v>37200</v>
          </cell>
          <cell r="C325" t="str">
            <v>ENGINEERING ASSISTANT IV</v>
          </cell>
          <cell r="D325">
            <v>50000219</v>
          </cell>
          <cell r="E325" t="str">
            <v>GR-025</v>
          </cell>
          <cell r="F325">
            <v>5</v>
          </cell>
          <cell r="G325">
            <v>1826.23</v>
          </cell>
          <cell r="H325">
            <v>29.69</v>
          </cell>
          <cell r="I325">
            <v>4561</v>
          </cell>
          <cell r="J325" t="str">
            <v>EMLYN</v>
          </cell>
          <cell r="K325" t="str">
            <v>BRIAN</v>
          </cell>
          <cell r="L325">
            <v>1</v>
          </cell>
          <cell r="M325">
            <v>2078.29</v>
          </cell>
          <cell r="N325">
            <v>1</v>
          </cell>
          <cell r="O325">
            <v>54236.747500000005</v>
          </cell>
          <cell r="P325">
            <v>320</v>
          </cell>
        </row>
        <row r="326">
          <cell r="A326">
            <v>50005355</v>
          </cell>
          <cell r="B326">
            <v>37200</v>
          </cell>
          <cell r="C326" t="str">
            <v>ENGINEERING ASSISTANT IV</v>
          </cell>
          <cell r="D326">
            <v>50000219</v>
          </cell>
          <cell r="E326" t="str">
            <v>GR-025</v>
          </cell>
          <cell r="F326">
            <v>5</v>
          </cell>
          <cell r="G326">
            <v>1826.23</v>
          </cell>
          <cell r="H326">
            <v>29.69</v>
          </cell>
          <cell r="I326">
            <v>2588</v>
          </cell>
          <cell r="J326" t="str">
            <v>BROWN</v>
          </cell>
          <cell r="K326" t="str">
            <v>BRIAN</v>
          </cell>
          <cell r="L326">
            <v>1</v>
          </cell>
          <cell r="M326">
            <v>2078.29</v>
          </cell>
          <cell r="N326">
            <v>1</v>
          </cell>
          <cell r="O326">
            <v>54236.747500000005</v>
          </cell>
          <cell r="P326">
            <v>321</v>
          </cell>
        </row>
        <row r="327">
          <cell r="A327">
            <v>50005356</v>
          </cell>
          <cell r="B327">
            <v>37200</v>
          </cell>
          <cell r="C327" t="str">
            <v>ENGINEERING ASSISTANT III</v>
          </cell>
          <cell r="D327">
            <v>50000219</v>
          </cell>
          <cell r="E327" t="str">
            <v>GR-021</v>
          </cell>
          <cell r="F327">
            <v>5</v>
          </cell>
          <cell r="G327">
            <v>1826.23</v>
          </cell>
          <cell r="H327">
            <v>25.16</v>
          </cell>
          <cell r="I327">
            <v>3638</v>
          </cell>
          <cell r="J327" t="str">
            <v>KINNAIRD</v>
          </cell>
          <cell r="K327" t="str">
            <v>THEODORE</v>
          </cell>
          <cell r="L327">
            <v>1</v>
          </cell>
          <cell r="M327">
            <v>1761.18</v>
          </cell>
          <cell r="N327">
            <v>1</v>
          </cell>
          <cell r="O327">
            <v>45961.142500000002</v>
          </cell>
          <cell r="P327">
            <v>322</v>
          </cell>
        </row>
        <row r="328">
          <cell r="A328">
            <v>50005357</v>
          </cell>
          <cell r="B328">
            <v>37200</v>
          </cell>
          <cell r="C328" t="str">
            <v>ENGINEERING ASSISTANT III</v>
          </cell>
          <cell r="D328">
            <v>50000219</v>
          </cell>
          <cell r="E328" t="str">
            <v>GR-021</v>
          </cell>
          <cell r="F328">
            <v>5</v>
          </cell>
          <cell r="G328">
            <v>1826.23</v>
          </cell>
          <cell r="H328">
            <v>25.16</v>
          </cell>
          <cell r="I328">
            <v>4351</v>
          </cell>
          <cell r="J328" t="str">
            <v>SASHAW</v>
          </cell>
          <cell r="K328" t="str">
            <v>BRUCE</v>
          </cell>
          <cell r="L328">
            <v>1</v>
          </cell>
          <cell r="M328">
            <v>1761.18</v>
          </cell>
          <cell r="N328">
            <v>1</v>
          </cell>
          <cell r="O328">
            <v>45961.142500000002</v>
          </cell>
          <cell r="P328">
            <v>323</v>
          </cell>
        </row>
        <row r="329">
          <cell r="A329">
            <v>50005358</v>
          </cell>
          <cell r="B329">
            <v>37200</v>
          </cell>
          <cell r="C329" t="str">
            <v>ENGINEERING ASSISTANT III</v>
          </cell>
          <cell r="D329">
            <v>50000219</v>
          </cell>
          <cell r="E329" t="str">
            <v>GR-021</v>
          </cell>
          <cell r="F329">
            <v>5</v>
          </cell>
          <cell r="G329">
            <v>1826.23</v>
          </cell>
          <cell r="H329">
            <v>25.16</v>
          </cell>
          <cell r="I329">
            <v>819</v>
          </cell>
          <cell r="J329" t="str">
            <v>SILLS</v>
          </cell>
          <cell r="K329" t="str">
            <v>CHARLES</v>
          </cell>
          <cell r="L329">
            <v>1</v>
          </cell>
          <cell r="M329">
            <v>1761.18</v>
          </cell>
          <cell r="N329">
            <v>1</v>
          </cell>
          <cell r="O329">
            <v>45961.142500000002</v>
          </cell>
          <cell r="P329">
            <v>324</v>
          </cell>
        </row>
        <row r="330">
          <cell r="A330">
            <v>50005359</v>
          </cell>
          <cell r="B330">
            <v>37200</v>
          </cell>
          <cell r="C330" t="str">
            <v>ENGINEERING ASSISTANT III</v>
          </cell>
          <cell r="D330">
            <v>50000219</v>
          </cell>
          <cell r="E330" t="str">
            <v>GR-021</v>
          </cell>
          <cell r="F330">
            <v>5</v>
          </cell>
          <cell r="G330">
            <v>1826.23</v>
          </cell>
          <cell r="H330">
            <v>25.16</v>
          </cell>
          <cell r="I330">
            <v>2907</v>
          </cell>
          <cell r="J330" t="str">
            <v>MAH</v>
          </cell>
          <cell r="K330" t="str">
            <v>SAM</v>
          </cell>
          <cell r="L330">
            <v>1</v>
          </cell>
          <cell r="M330">
            <v>1761.18</v>
          </cell>
          <cell r="N330">
            <v>1</v>
          </cell>
          <cell r="O330">
            <v>45961.142500000002</v>
          </cell>
          <cell r="P330">
            <v>325</v>
          </cell>
        </row>
        <row r="331">
          <cell r="A331">
            <v>50005360</v>
          </cell>
          <cell r="B331">
            <v>37200</v>
          </cell>
          <cell r="C331" t="str">
            <v>ENGINEERING ASSISTANT III</v>
          </cell>
          <cell r="D331">
            <v>50000219</v>
          </cell>
          <cell r="E331" t="str">
            <v>GR-021</v>
          </cell>
          <cell r="F331">
            <v>1</v>
          </cell>
          <cell r="G331">
            <v>1826.23</v>
          </cell>
          <cell r="H331">
            <v>21.37</v>
          </cell>
          <cell r="I331">
            <v>8193</v>
          </cell>
          <cell r="J331" t="str">
            <v>PANGANIBAN</v>
          </cell>
          <cell r="K331" t="str">
            <v>MICHAEL</v>
          </cell>
          <cell r="L331">
            <v>1</v>
          </cell>
          <cell r="M331">
            <v>1557.5</v>
          </cell>
          <cell r="N331">
            <v>1</v>
          </cell>
          <cell r="O331">
            <v>40331.636619999997</v>
          </cell>
          <cell r="P331">
            <v>326</v>
          </cell>
        </row>
        <row r="332">
          <cell r="A332">
            <v>50005361</v>
          </cell>
          <cell r="B332">
            <v>37200</v>
          </cell>
          <cell r="C332" t="str">
            <v>ENGINEERING ASSISTANT III</v>
          </cell>
          <cell r="D332">
            <v>50000219</v>
          </cell>
          <cell r="E332" t="str">
            <v>GR-021</v>
          </cell>
          <cell r="F332">
            <v>3</v>
          </cell>
          <cell r="G332">
            <v>1826.23</v>
          </cell>
          <cell r="H332">
            <v>23.18</v>
          </cell>
          <cell r="I332">
            <v>6684</v>
          </cell>
          <cell r="J332" t="str">
            <v>BROWN</v>
          </cell>
          <cell r="K332" t="str">
            <v>PATRICK</v>
          </cell>
          <cell r="L332">
            <v>1</v>
          </cell>
          <cell r="M332">
            <v>1663.17</v>
          </cell>
          <cell r="N332">
            <v>1</v>
          </cell>
          <cell r="O332">
            <v>42215.6722075</v>
          </cell>
          <cell r="P332">
            <v>327</v>
          </cell>
        </row>
        <row r="333">
          <cell r="A333">
            <v>50005362</v>
          </cell>
          <cell r="B333">
            <v>37200</v>
          </cell>
          <cell r="C333" t="str">
            <v>ENGINEERING ASSISTANT III</v>
          </cell>
          <cell r="D333">
            <v>50000219</v>
          </cell>
          <cell r="E333" t="str">
            <v>GR-021</v>
          </cell>
          <cell r="F333">
            <v>5</v>
          </cell>
          <cell r="G333">
            <v>1826.23</v>
          </cell>
          <cell r="H333">
            <v>25.16</v>
          </cell>
          <cell r="I333">
            <v>4627</v>
          </cell>
          <cell r="J333" t="str">
            <v>SANDHU</v>
          </cell>
          <cell r="K333" t="str">
            <v>BALBIR</v>
          </cell>
          <cell r="L333">
            <v>1</v>
          </cell>
          <cell r="M333">
            <v>1761.18</v>
          </cell>
          <cell r="N333">
            <v>1</v>
          </cell>
          <cell r="O333">
            <v>45961.142500000002</v>
          </cell>
          <cell r="P333">
            <v>328</v>
          </cell>
        </row>
        <row r="334">
          <cell r="A334">
            <v>50005363</v>
          </cell>
          <cell r="B334">
            <v>37200</v>
          </cell>
          <cell r="C334" t="str">
            <v>ENGINEERING ASSISTANT III</v>
          </cell>
          <cell r="D334">
            <v>50000219</v>
          </cell>
          <cell r="E334" t="str">
            <v>GR-021</v>
          </cell>
          <cell r="F334">
            <v>1</v>
          </cell>
          <cell r="G334">
            <v>1826.23</v>
          </cell>
          <cell r="H334">
            <v>21.37</v>
          </cell>
          <cell r="I334">
            <v>10970</v>
          </cell>
          <cell r="J334" t="str">
            <v>PACCANI</v>
          </cell>
          <cell r="K334" t="str">
            <v>VINCE</v>
          </cell>
          <cell r="L334">
            <v>1</v>
          </cell>
          <cell r="M334">
            <v>1557.5</v>
          </cell>
          <cell r="N334">
            <v>1</v>
          </cell>
          <cell r="O334">
            <v>42915.165094999997</v>
          </cell>
          <cell r="P334">
            <v>329</v>
          </cell>
        </row>
        <row r="335">
          <cell r="A335">
            <v>50005364</v>
          </cell>
          <cell r="B335">
            <v>37200</v>
          </cell>
          <cell r="C335" t="str">
            <v>SURVEY ASSISTANT</v>
          </cell>
          <cell r="D335">
            <v>50000219</v>
          </cell>
          <cell r="E335" t="str">
            <v>GR-012</v>
          </cell>
          <cell r="F335">
            <v>3</v>
          </cell>
          <cell r="G335">
            <v>1826.23</v>
          </cell>
          <cell r="H335">
            <v>16.13</v>
          </cell>
          <cell r="I335">
            <v>12051</v>
          </cell>
          <cell r="J335" t="str">
            <v>NICKOLET</v>
          </cell>
          <cell r="K335" t="str">
            <v>JORDI</v>
          </cell>
          <cell r="L335">
            <v>1</v>
          </cell>
          <cell r="M335">
            <v>1129.1199999999999</v>
          </cell>
          <cell r="N335">
            <v>1</v>
          </cell>
          <cell r="O335">
            <v>29461.315000000002</v>
          </cell>
          <cell r="P335">
            <v>330</v>
          </cell>
        </row>
        <row r="336">
          <cell r="A336">
            <v>50005366</v>
          </cell>
          <cell r="B336">
            <v>37200</v>
          </cell>
          <cell r="C336" t="str">
            <v>SURVEY ASSISTANT</v>
          </cell>
          <cell r="D336">
            <v>50000219</v>
          </cell>
          <cell r="E336" t="str">
            <v>GR-012</v>
          </cell>
          <cell r="F336">
            <v>3</v>
          </cell>
          <cell r="G336">
            <v>1826.23</v>
          </cell>
          <cell r="H336">
            <v>16.13</v>
          </cell>
          <cell r="I336">
            <v>13111</v>
          </cell>
          <cell r="J336" t="str">
            <v>ROGERS</v>
          </cell>
          <cell r="K336" t="str">
            <v>NATHANIEL</v>
          </cell>
          <cell r="L336">
            <v>1</v>
          </cell>
          <cell r="M336">
            <v>1129.1199999999999</v>
          </cell>
          <cell r="N336">
            <v>1</v>
          </cell>
          <cell r="O336">
            <v>29860.687614999999</v>
          </cell>
          <cell r="P336">
            <v>331</v>
          </cell>
        </row>
        <row r="337">
          <cell r="A337">
            <v>50005367</v>
          </cell>
          <cell r="B337">
            <v>37200</v>
          </cell>
          <cell r="C337" t="str">
            <v>SURVEY ASSISTANT</v>
          </cell>
          <cell r="D337">
            <v>50000219</v>
          </cell>
          <cell r="E337" t="str">
            <v>GR-012</v>
          </cell>
          <cell r="F337">
            <v>3</v>
          </cell>
          <cell r="G337">
            <v>1826.23</v>
          </cell>
          <cell r="H337">
            <v>16.13</v>
          </cell>
          <cell r="I337">
            <v>0</v>
          </cell>
          <cell r="L337">
            <v>1</v>
          </cell>
          <cell r="M337">
            <v>1129.1199999999999</v>
          </cell>
          <cell r="N337">
            <v>1</v>
          </cell>
          <cell r="O337">
            <v>31893.42</v>
          </cell>
          <cell r="P337">
            <v>332</v>
          </cell>
        </row>
        <row r="338">
          <cell r="A338">
            <v>50005368</v>
          </cell>
          <cell r="B338">
            <v>37200</v>
          </cell>
          <cell r="C338" t="str">
            <v>SURVEY ASSISTANT</v>
          </cell>
          <cell r="D338">
            <v>50000219</v>
          </cell>
          <cell r="E338" t="str">
            <v>GR-012</v>
          </cell>
          <cell r="F338">
            <v>5</v>
          </cell>
          <cell r="G338">
            <v>1826.23</v>
          </cell>
          <cell r="H338">
            <v>17.46</v>
          </cell>
          <cell r="I338">
            <v>834</v>
          </cell>
          <cell r="J338" t="str">
            <v>SIWICKY</v>
          </cell>
          <cell r="K338" t="str">
            <v>ANDREW</v>
          </cell>
          <cell r="L338">
            <v>1</v>
          </cell>
          <cell r="M338">
            <v>1222.19</v>
          </cell>
          <cell r="N338">
            <v>1</v>
          </cell>
          <cell r="O338">
            <v>31893.42</v>
          </cell>
          <cell r="P338">
            <v>333</v>
          </cell>
        </row>
        <row r="339">
          <cell r="A339">
            <v>50005369</v>
          </cell>
          <cell r="B339">
            <v>37200</v>
          </cell>
          <cell r="C339" t="str">
            <v>SURVEY ASSISTANT</v>
          </cell>
          <cell r="D339">
            <v>50000219</v>
          </cell>
          <cell r="E339" t="str">
            <v>GR-012</v>
          </cell>
          <cell r="F339">
            <v>3</v>
          </cell>
          <cell r="G339">
            <v>1826.23</v>
          </cell>
          <cell r="H339">
            <v>16.13</v>
          </cell>
          <cell r="I339">
            <v>0</v>
          </cell>
          <cell r="L339">
            <v>1</v>
          </cell>
          <cell r="M339">
            <v>1129.1199999999999</v>
          </cell>
          <cell r="N339">
            <v>1</v>
          </cell>
          <cell r="O339">
            <v>29461.315000000002</v>
          </cell>
          <cell r="P339">
            <v>334</v>
          </cell>
        </row>
        <row r="340">
          <cell r="A340">
            <v>50005370</v>
          </cell>
          <cell r="B340">
            <v>37200</v>
          </cell>
          <cell r="C340" t="str">
            <v>SURVEY ASSISTANT</v>
          </cell>
          <cell r="D340">
            <v>50000219</v>
          </cell>
          <cell r="E340" t="str">
            <v>GR-012</v>
          </cell>
          <cell r="F340">
            <v>3</v>
          </cell>
          <cell r="G340">
            <v>1826.23</v>
          </cell>
          <cell r="H340">
            <v>16.13</v>
          </cell>
          <cell r="I340">
            <v>0</v>
          </cell>
          <cell r="L340">
            <v>1</v>
          </cell>
          <cell r="M340">
            <v>1129.1199999999999</v>
          </cell>
          <cell r="N340">
            <v>1</v>
          </cell>
          <cell r="O340">
            <v>29863.751087499997</v>
          </cell>
          <cell r="P340">
            <v>335</v>
          </cell>
        </row>
        <row r="341">
          <cell r="A341">
            <v>50005371</v>
          </cell>
          <cell r="B341">
            <v>37200</v>
          </cell>
          <cell r="C341" t="str">
            <v>SURVEY ASSISTANT</v>
          </cell>
          <cell r="D341">
            <v>50000219</v>
          </cell>
          <cell r="E341" t="str">
            <v>GR-012</v>
          </cell>
          <cell r="F341">
            <v>3</v>
          </cell>
          <cell r="G341">
            <v>1826.23</v>
          </cell>
          <cell r="H341">
            <v>16.13</v>
          </cell>
          <cell r="I341">
            <v>0</v>
          </cell>
          <cell r="L341">
            <v>1</v>
          </cell>
          <cell r="M341">
            <v>1129.1199999999999</v>
          </cell>
          <cell r="N341">
            <v>1</v>
          </cell>
          <cell r="O341">
            <v>29860.687614999999</v>
          </cell>
          <cell r="P341">
            <v>336</v>
          </cell>
        </row>
        <row r="342">
          <cell r="A342">
            <v>50005372</v>
          </cell>
          <cell r="B342">
            <v>37200</v>
          </cell>
          <cell r="C342" t="str">
            <v>SURVEY ASSISTANT</v>
          </cell>
          <cell r="D342">
            <v>50000219</v>
          </cell>
          <cell r="E342" t="str">
            <v>GR-012</v>
          </cell>
          <cell r="F342">
            <v>3</v>
          </cell>
          <cell r="G342">
            <v>1826.23</v>
          </cell>
          <cell r="H342">
            <v>16.13</v>
          </cell>
          <cell r="I342">
            <v>12977</v>
          </cell>
          <cell r="J342" t="str">
            <v>HELMUS</v>
          </cell>
          <cell r="K342" t="str">
            <v>JONATHAN</v>
          </cell>
          <cell r="L342">
            <v>1</v>
          </cell>
          <cell r="M342">
            <v>1129.1199999999999</v>
          </cell>
          <cell r="N342">
            <v>1</v>
          </cell>
          <cell r="O342">
            <v>31893.42</v>
          </cell>
          <cell r="P342">
            <v>337</v>
          </cell>
        </row>
        <row r="343">
          <cell r="A343">
            <v>50005373</v>
          </cell>
          <cell r="B343">
            <v>37200</v>
          </cell>
          <cell r="C343" t="str">
            <v>SURVEY ASSISTANT</v>
          </cell>
          <cell r="D343">
            <v>50000219</v>
          </cell>
          <cell r="E343" t="str">
            <v>GR-012</v>
          </cell>
          <cell r="F343">
            <v>3</v>
          </cell>
          <cell r="G343">
            <v>1826.23</v>
          </cell>
          <cell r="H343">
            <v>16.13</v>
          </cell>
          <cell r="I343">
            <v>12812</v>
          </cell>
          <cell r="J343" t="str">
            <v>BILLY</v>
          </cell>
          <cell r="K343" t="str">
            <v>SHAWN</v>
          </cell>
          <cell r="L343">
            <v>1</v>
          </cell>
          <cell r="M343">
            <v>1129.1199999999999</v>
          </cell>
          <cell r="N343">
            <v>1</v>
          </cell>
          <cell r="O343">
            <v>29461.315000000002</v>
          </cell>
          <cell r="P343">
            <v>338</v>
          </cell>
        </row>
        <row r="344">
          <cell r="A344">
            <v>50005374</v>
          </cell>
          <cell r="B344">
            <v>37200</v>
          </cell>
          <cell r="C344" t="str">
            <v>SURVEY ASSISTANT</v>
          </cell>
          <cell r="D344">
            <v>50000219</v>
          </cell>
          <cell r="E344" t="str">
            <v>GR-012</v>
          </cell>
          <cell r="F344">
            <v>3</v>
          </cell>
          <cell r="G344">
            <v>1826.23</v>
          </cell>
          <cell r="H344">
            <v>16.13</v>
          </cell>
          <cell r="I344">
            <v>8362</v>
          </cell>
          <cell r="J344" t="str">
            <v>GOTTFRIED</v>
          </cell>
          <cell r="K344" t="str">
            <v>NATHAN</v>
          </cell>
          <cell r="L344">
            <v>1</v>
          </cell>
          <cell r="M344">
            <v>1129.1199999999999</v>
          </cell>
          <cell r="N344">
            <v>1</v>
          </cell>
          <cell r="O344">
            <v>29860.687614999999</v>
          </cell>
          <cell r="P344">
            <v>339</v>
          </cell>
        </row>
        <row r="345">
          <cell r="A345">
            <v>50005375</v>
          </cell>
          <cell r="B345">
            <v>37200</v>
          </cell>
          <cell r="C345" t="str">
            <v>CLERK TYPIST II</v>
          </cell>
          <cell r="D345">
            <v>50000219</v>
          </cell>
          <cell r="E345" t="str">
            <v>GR-013</v>
          </cell>
          <cell r="F345">
            <v>5</v>
          </cell>
          <cell r="G345">
            <v>1826.23</v>
          </cell>
          <cell r="H345">
            <v>18.18</v>
          </cell>
          <cell r="I345">
            <v>1302</v>
          </cell>
          <cell r="J345" t="str">
            <v>HANDSCOMB</v>
          </cell>
          <cell r="K345" t="str">
            <v>CONNIE</v>
          </cell>
          <cell r="L345">
            <v>1</v>
          </cell>
          <cell r="M345">
            <v>1272.5899999999999</v>
          </cell>
          <cell r="N345">
            <v>1</v>
          </cell>
          <cell r="O345">
            <v>33209.215000000004</v>
          </cell>
          <cell r="P345">
            <v>340</v>
          </cell>
        </row>
        <row r="346">
          <cell r="A346">
            <v>50005450</v>
          </cell>
          <cell r="B346">
            <v>30100</v>
          </cell>
          <cell r="C346" t="str">
            <v>CLERK I</v>
          </cell>
          <cell r="D346">
            <v>50000082</v>
          </cell>
          <cell r="E346" t="str">
            <v>GR-011</v>
          </cell>
          <cell r="F346">
            <v>5</v>
          </cell>
          <cell r="G346">
            <v>1826.23</v>
          </cell>
          <cell r="H346">
            <v>16.760000000000002</v>
          </cell>
          <cell r="I346">
            <v>4674</v>
          </cell>
          <cell r="J346" t="str">
            <v>CORLETO</v>
          </cell>
          <cell r="K346" t="str">
            <v>LYDIA</v>
          </cell>
          <cell r="L346">
            <v>1</v>
          </cell>
          <cell r="M346">
            <v>1173.2</v>
          </cell>
          <cell r="N346">
            <v>1</v>
          </cell>
          <cell r="O346">
            <v>30648.9</v>
          </cell>
          <cell r="P346">
            <v>341</v>
          </cell>
        </row>
        <row r="347">
          <cell r="A347">
            <v>50005452</v>
          </cell>
          <cell r="B347">
            <v>30100</v>
          </cell>
          <cell r="C347" t="str">
            <v>BUDGET ANALYST I</v>
          </cell>
          <cell r="D347">
            <v>50000082</v>
          </cell>
          <cell r="E347" t="str">
            <v>GR-025</v>
          </cell>
          <cell r="F347">
            <v>5</v>
          </cell>
          <cell r="G347">
            <v>1826.23</v>
          </cell>
          <cell r="H347">
            <v>29.69</v>
          </cell>
          <cell r="I347">
            <v>7678</v>
          </cell>
          <cell r="J347" t="str">
            <v>CHAN</v>
          </cell>
          <cell r="K347" t="str">
            <v>DOMINICA</v>
          </cell>
          <cell r="L347">
            <v>1</v>
          </cell>
          <cell r="M347">
            <v>2078.29</v>
          </cell>
          <cell r="N347">
            <v>1</v>
          </cell>
          <cell r="O347">
            <v>54236.747500000005</v>
          </cell>
          <cell r="P347">
            <v>342</v>
          </cell>
        </row>
        <row r="348">
          <cell r="A348">
            <v>50005453</v>
          </cell>
          <cell r="B348">
            <v>30100</v>
          </cell>
          <cell r="C348" t="str">
            <v>BUDGET ANALYST I</v>
          </cell>
          <cell r="D348">
            <v>50000082</v>
          </cell>
          <cell r="E348" t="str">
            <v>GR-025</v>
          </cell>
          <cell r="F348">
            <v>5</v>
          </cell>
          <cell r="G348">
            <v>1826.23</v>
          </cell>
          <cell r="H348">
            <v>29.69</v>
          </cell>
          <cell r="I348">
            <v>5174</v>
          </cell>
          <cell r="J348" t="str">
            <v>SWAIN</v>
          </cell>
          <cell r="K348" t="str">
            <v>DANIEL</v>
          </cell>
          <cell r="L348">
            <v>1</v>
          </cell>
          <cell r="M348">
            <v>2078.29</v>
          </cell>
          <cell r="N348">
            <v>1</v>
          </cell>
          <cell r="O348">
            <v>54236.747500000005</v>
          </cell>
          <cell r="P348">
            <v>343</v>
          </cell>
        </row>
        <row r="349">
          <cell r="A349">
            <v>50005454</v>
          </cell>
          <cell r="B349">
            <v>30600</v>
          </cell>
          <cell r="C349" t="str">
            <v>CLERK III</v>
          </cell>
          <cell r="D349">
            <v>50011229</v>
          </cell>
          <cell r="E349" t="str">
            <v>GR-017</v>
          </cell>
          <cell r="F349">
            <v>3</v>
          </cell>
          <cell r="G349">
            <v>1956.68</v>
          </cell>
          <cell r="H349">
            <v>19.7</v>
          </cell>
          <cell r="I349">
            <v>7052</v>
          </cell>
          <cell r="J349" t="str">
            <v>ADAMS</v>
          </cell>
          <cell r="K349" t="str">
            <v>NADA</v>
          </cell>
          <cell r="L349">
            <v>1</v>
          </cell>
          <cell r="M349">
            <v>1538.98</v>
          </cell>
          <cell r="N349">
            <v>1</v>
          </cell>
          <cell r="O349">
            <v>39668.9054025</v>
          </cell>
          <cell r="P349">
            <v>344</v>
          </cell>
        </row>
        <row r="350">
          <cell r="A350">
            <v>50005456</v>
          </cell>
          <cell r="B350">
            <v>30900</v>
          </cell>
          <cell r="C350" t="str">
            <v>ENGINEERING ASSISTANT IV</v>
          </cell>
          <cell r="D350">
            <v>50000208</v>
          </cell>
          <cell r="E350" t="str">
            <v>GR-025</v>
          </cell>
          <cell r="F350">
            <v>5</v>
          </cell>
          <cell r="G350">
            <v>1826.23</v>
          </cell>
          <cell r="H350">
            <v>29.69</v>
          </cell>
          <cell r="I350">
            <v>2564</v>
          </cell>
          <cell r="J350" t="str">
            <v>ANDREW</v>
          </cell>
          <cell r="K350" t="str">
            <v>IAN</v>
          </cell>
          <cell r="L350">
            <v>0.67</v>
          </cell>
          <cell r="M350">
            <v>1392.45</v>
          </cell>
          <cell r="N350">
            <v>1</v>
          </cell>
          <cell r="O350">
            <v>54236.747500000005</v>
          </cell>
          <cell r="P350">
            <v>345</v>
          </cell>
          <cell r="Q350" t="str">
            <v>Infotype 27 from .67 to 1.00</v>
          </cell>
        </row>
        <row r="351">
          <cell r="A351">
            <v>50005457</v>
          </cell>
          <cell r="B351">
            <v>30900</v>
          </cell>
          <cell r="C351" t="str">
            <v>SUPERVISOR COMPUTER GRAPHICS SYSTEM</v>
          </cell>
          <cell r="D351">
            <v>50000208</v>
          </cell>
          <cell r="E351" t="str">
            <v>GR-026</v>
          </cell>
          <cell r="F351">
            <v>3</v>
          </cell>
          <cell r="G351">
            <v>1826.23</v>
          </cell>
          <cell r="H351">
            <v>28.51</v>
          </cell>
          <cell r="I351">
            <v>0</v>
          </cell>
          <cell r="L351">
            <v>1</v>
          </cell>
          <cell r="M351">
            <v>1995.72</v>
          </cell>
          <cell r="N351">
            <v>1</v>
          </cell>
          <cell r="O351">
            <v>52075.66</v>
          </cell>
          <cell r="P351">
            <v>346</v>
          </cell>
        </row>
        <row r="352">
          <cell r="A352">
            <v>50005458</v>
          </cell>
          <cell r="B352">
            <v>37200</v>
          </cell>
          <cell r="C352" t="str">
            <v>ENGINEERING ASSISTANT III</v>
          </cell>
          <cell r="D352">
            <v>50000219</v>
          </cell>
          <cell r="E352" t="str">
            <v>GR-021</v>
          </cell>
          <cell r="F352">
            <v>5</v>
          </cell>
          <cell r="G352">
            <v>1826.23</v>
          </cell>
          <cell r="H352">
            <v>25.16</v>
          </cell>
          <cell r="I352">
            <v>4929</v>
          </cell>
          <cell r="J352" t="str">
            <v>HO</v>
          </cell>
          <cell r="K352" t="str">
            <v>JOHN</v>
          </cell>
          <cell r="L352">
            <v>1</v>
          </cell>
          <cell r="M352">
            <v>1761.18</v>
          </cell>
          <cell r="N352">
            <v>1</v>
          </cell>
          <cell r="O352">
            <v>45961.142500000002</v>
          </cell>
          <cell r="P352">
            <v>347</v>
          </cell>
        </row>
        <row r="353">
          <cell r="A353">
            <v>50005459</v>
          </cell>
          <cell r="B353">
            <v>30900</v>
          </cell>
          <cell r="C353" t="str">
            <v>ENGINEERING ASSISTANT III</v>
          </cell>
          <cell r="D353">
            <v>50000208</v>
          </cell>
          <cell r="E353" t="str">
            <v>GR-021</v>
          </cell>
          <cell r="F353">
            <v>5</v>
          </cell>
          <cell r="G353">
            <v>1826.23</v>
          </cell>
          <cell r="H353">
            <v>25.16</v>
          </cell>
          <cell r="I353">
            <v>1118</v>
          </cell>
          <cell r="J353" t="str">
            <v>KRUEGER</v>
          </cell>
          <cell r="K353" t="str">
            <v>KENNETH</v>
          </cell>
          <cell r="L353">
            <v>1</v>
          </cell>
          <cell r="M353">
            <v>1761.18</v>
          </cell>
          <cell r="N353">
            <v>1</v>
          </cell>
          <cell r="O353">
            <v>45961.142500000002</v>
          </cell>
          <cell r="P353">
            <v>348</v>
          </cell>
        </row>
        <row r="354">
          <cell r="A354">
            <v>50005460</v>
          </cell>
          <cell r="B354">
            <v>37200</v>
          </cell>
          <cell r="C354" t="str">
            <v>ENGINEERING ASSISTANT III</v>
          </cell>
          <cell r="D354">
            <v>50000219</v>
          </cell>
          <cell r="E354" t="str">
            <v>GR-021</v>
          </cell>
          <cell r="F354">
            <v>5</v>
          </cell>
          <cell r="G354">
            <v>1826.23</v>
          </cell>
          <cell r="H354">
            <v>25.16</v>
          </cell>
          <cell r="I354">
            <v>552</v>
          </cell>
          <cell r="J354" t="str">
            <v>LEROUX</v>
          </cell>
          <cell r="K354" t="str">
            <v>JAMES</v>
          </cell>
          <cell r="L354">
            <v>1</v>
          </cell>
          <cell r="M354">
            <v>1761.18</v>
          </cell>
          <cell r="N354">
            <v>1</v>
          </cell>
          <cell r="O354">
            <v>45961.142500000002</v>
          </cell>
          <cell r="P354">
            <v>349</v>
          </cell>
        </row>
        <row r="355">
          <cell r="A355">
            <v>50005461</v>
          </cell>
          <cell r="B355">
            <v>30900</v>
          </cell>
          <cell r="C355" t="str">
            <v>ENGINEERING ASSISTANT III</v>
          </cell>
          <cell r="D355">
            <v>50000208</v>
          </cell>
          <cell r="E355" t="str">
            <v>GR-021</v>
          </cell>
          <cell r="F355">
            <v>5</v>
          </cell>
          <cell r="G355">
            <v>1826.23</v>
          </cell>
          <cell r="H355">
            <v>25.16</v>
          </cell>
          <cell r="I355">
            <v>6376</v>
          </cell>
          <cell r="J355" t="str">
            <v>OSCHGER</v>
          </cell>
          <cell r="K355" t="str">
            <v>DAVID</v>
          </cell>
          <cell r="L355">
            <v>1</v>
          </cell>
          <cell r="M355">
            <v>1761.18</v>
          </cell>
          <cell r="N355">
            <v>1</v>
          </cell>
          <cell r="O355">
            <v>42338.172500000001</v>
          </cell>
          <cell r="P355">
            <v>350</v>
          </cell>
        </row>
        <row r="356">
          <cell r="A356">
            <v>50005463</v>
          </cell>
          <cell r="B356">
            <v>30900</v>
          </cell>
          <cell r="C356" t="str">
            <v>ENGINEERING ASSISTANT III</v>
          </cell>
          <cell r="D356">
            <v>50000208</v>
          </cell>
          <cell r="E356" t="str">
            <v>GR-021</v>
          </cell>
          <cell r="F356">
            <v>5</v>
          </cell>
          <cell r="G356">
            <v>1826.23</v>
          </cell>
          <cell r="H356">
            <v>25.16</v>
          </cell>
          <cell r="I356">
            <v>4274</v>
          </cell>
          <cell r="J356" t="str">
            <v>NEWTON</v>
          </cell>
          <cell r="K356" t="str">
            <v>PATRICK</v>
          </cell>
          <cell r="L356">
            <v>1</v>
          </cell>
          <cell r="M356">
            <v>1761.18</v>
          </cell>
          <cell r="N356">
            <v>1</v>
          </cell>
          <cell r="O356">
            <v>45961.142500000002</v>
          </cell>
          <cell r="P356">
            <v>351</v>
          </cell>
        </row>
        <row r="357">
          <cell r="A357">
            <v>50005464</v>
          </cell>
          <cell r="B357">
            <v>30900</v>
          </cell>
          <cell r="C357" t="str">
            <v>ENGINEERING ASSISTANT III</v>
          </cell>
          <cell r="D357">
            <v>50000208</v>
          </cell>
          <cell r="E357" t="str">
            <v>GR-021</v>
          </cell>
          <cell r="F357">
            <v>5</v>
          </cell>
          <cell r="G357">
            <v>1826.23</v>
          </cell>
          <cell r="H357">
            <v>25.16</v>
          </cell>
          <cell r="I357">
            <v>1166</v>
          </cell>
          <cell r="J357" t="str">
            <v>SANDERS</v>
          </cell>
          <cell r="K357" t="str">
            <v>VALARIE</v>
          </cell>
          <cell r="L357">
            <v>1</v>
          </cell>
          <cell r="M357">
            <v>1761.18</v>
          </cell>
          <cell r="N357">
            <v>1</v>
          </cell>
          <cell r="O357">
            <v>45961.142500000002</v>
          </cell>
          <cell r="P357">
            <v>352</v>
          </cell>
        </row>
        <row r="358">
          <cell r="A358">
            <v>50005465</v>
          </cell>
          <cell r="B358">
            <v>37200</v>
          </cell>
          <cell r="C358" t="str">
            <v>ENGINEERING ASSISTANT III</v>
          </cell>
          <cell r="D358">
            <v>50000219</v>
          </cell>
          <cell r="E358" t="str">
            <v>GR-021</v>
          </cell>
          <cell r="F358">
            <v>5</v>
          </cell>
          <cell r="G358">
            <v>1826.23</v>
          </cell>
          <cell r="H358">
            <v>25.16</v>
          </cell>
          <cell r="I358">
            <v>6460</v>
          </cell>
          <cell r="J358" t="str">
            <v>GALLINA</v>
          </cell>
          <cell r="K358" t="str">
            <v>FRANCO</v>
          </cell>
          <cell r="L358">
            <v>1</v>
          </cell>
          <cell r="M358">
            <v>1732.01</v>
          </cell>
          <cell r="N358">
            <v>1</v>
          </cell>
          <cell r="O358">
            <v>45961.142500000002</v>
          </cell>
          <cell r="P358">
            <v>353</v>
          </cell>
        </row>
        <row r="359">
          <cell r="A359">
            <v>50005466</v>
          </cell>
          <cell r="B359">
            <v>30900</v>
          </cell>
          <cell r="C359" t="str">
            <v>ENGINEERING ASSISTANT III</v>
          </cell>
          <cell r="D359">
            <v>50000208</v>
          </cell>
          <cell r="E359" t="str">
            <v>GR-021</v>
          </cell>
          <cell r="F359">
            <v>5</v>
          </cell>
          <cell r="G359">
            <v>1826.23</v>
          </cell>
          <cell r="H359">
            <v>25.16</v>
          </cell>
          <cell r="I359">
            <v>4525</v>
          </cell>
          <cell r="J359" t="str">
            <v>PANGANIBAN</v>
          </cell>
          <cell r="K359" t="str">
            <v>ASTRIDES</v>
          </cell>
          <cell r="L359">
            <v>1</v>
          </cell>
          <cell r="M359">
            <v>1761.18</v>
          </cell>
          <cell r="N359">
            <v>1</v>
          </cell>
          <cell r="O359">
            <v>45961.142500000002</v>
          </cell>
          <cell r="P359">
            <v>354</v>
          </cell>
        </row>
        <row r="360">
          <cell r="A360">
            <v>50005467</v>
          </cell>
          <cell r="B360">
            <v>30900</v>
          </cell>
          <cell r="C360" t="str">
            <v>ENGINEERING ASSISTANT III</v>
          </cell>
          <cell r="D360">
            <v>50000208</v>
          </cell>
          <cell r="E360" t="str">
            <v>GR-021</v>
          </cell>
          <cell r="F360">
            <v>5</v>
          </cell>
          <cell r="G360">
            <v>1826.23</v>
          </cell>
          <cell r="H360">
            <v>25.16</v>
          </cell>
          <cell r="I360">
            <v>7736</v>
          </cell>
          <cell r="J360" t="str">
            <v>TANG</v>
          </cell>
          <cell r="K360" t="str">
            <v>CHI</v>
          </cell>
          <cell r="L360">
            <v>1</v>
          </cell>
          <cell r="M360">
            <v>1761.18</v>
          </cell>
          <cell r="N360">
            <v>1</v>
          </cell>
          <cell r="O360">
            <v>45961.142500000002</v>
          </cell>
          <cell r="P360">
            <v>355</v>
          </cell>
        </row>
        <row r="361">
          <cell r="A361">
            <v>50005468</v>
          </cell>
          <cell r="B361">
            <v>30900</v>
          </cell>
          <cell r="C361" t="str">
            <v>COMPUTER PROGRAMMER/ANALYST</v>
          </cell>
          <cell r="D361">
            <v>50000208</v>
          </cell>
          <cell r="E361" t="str">
            <v>GR-026</v>
          </cell>
          <cell r="F361">
            <v>2</v>
          </cell>
          <cell r="G361">
            <v>1826.23</v>
          </cell>
          <cell r="H361">
            <v>27.34</v>
          </cell>
          <cell r="I361">
            <v>12242</v>
          </cell>
          <cell r="J361" t="str">
            <v>WILTON</v>
          </cell>
          <cell r="K361" t="str">
            <v>SCOTT</v>
          </cell>
          <cell r="L361">
            <v>1</v>
          </cell>
          <cell r="M361">
            <v>1995.69</v>
          </cell>
          <cell r="N361">
            <v>1</v>
          </cell>
          <cell r="O361">
            <v>51633.807829999998</v>
          </cell>
          <cell r="P361">
            <v>356</v>
          </cell>
        </row>
        <row r="362">
          <cell r="A362">
            <v>50005471</v>
          </cell>
          <cell r="B362">
            <v>30901</v>
          </cell>
          <cell r="C362" t="str">
            <v>MICROFILM SUPERVISOR</v>
          </cell>
          <cell r="D362">
            <v>50010395</v>
          </cell>
          <cell r="E362" t="str">
            <v>GR-022</v>
          </cell>
          <cell r="F362">
            <v>5</v>
          </cell>
          <cell r="G362">
            <v>1826.23</v>
          </cell>
          <cell r="H362">
            <v>26.2</v>
          </cell>
          <cell r="I362">
            <v>4354</v>
          </cell>
          <cell r="J362" t="str">
            <v>STETSKI</v>
          </cell>
          <cell r="K362" t="str">
            <v>BARBARA</v>
          </cell>
          <cell r="L362">
            <v>1</v>
          </cell>
          <cell r="M362">
            <v>1833.97</v>
          </cell>
          <cell r="N362">
            <v>1</v>
          </cell>
          <cell r="O362">
            <v>47861.287500000006</v>
          </cell>
          <cell r="P362">
            <v>357</v>
          </cell>
        </row>
        <row r="363">
          <cell r="A363">
            <v>50005472</v>
          </cell>
          <cell r="B363">
            <v>30901</v>
          </cell>
          <cell r="C363" t="str">
            <v>MICROFILM OPERATOR</v>
          </cell>
          <cell r="D363">
            <v>50010395</v>
          </cell>
          <cell r="E363" t="str">
            <v>GR-013</v>
          </cell>
          <cell r="F363">
            <v>4</v>
          </cell>
          <cell r="G363">
            <v>1826.23</v>
          </cell>
          <cell r="H363">
            <v>17.46</v>
          </cell>
          <cell r="I363">
            <v>10054</v>
          </cell>
          <cell r="J363" t="str">
            <v>ZUFFA</v>
          </cell>
          <cell r="K363" t="str">
            <v>DESTA</v>
          </cell>
          <cell r="L363">
            <v>1</v>
          </cell>
          <cell r="M363">
            <v>1272.5899999999999</v>
          </cell>
          <cell r="N363">
            <v>1</v>
          </cell>
          <cell r="O363">
            <v>31027.870637499997</v>
          </cell>
          <cell r="P363">
            <v>358</v>
          </cell>
        </row>
        <row r="364">
          <cell r="A364">
            <v>50005473</v>
          </cell>
          <cell r="B364">
            <v>30901</v>
          </cell>
          <cell r="C364" t="str">
            <v>MICROFILM OPERATOR</v>
          </cell>
          <cell r="D364">
            <v>50010395</v>
          </cell>
          <cell r="E364" t="str">
            <v>GR-013</v>
          </cell>
          <cell r="F364">
            <v>5</v>
          </cell>
          <cell r="G364">
            <v>1826.23</v>
          </cell>
          <cell r="H364">
            <v>18.18</v>
          </cell>
          <cell r="I364">
            <v>9162</v>
          </cell>
          <cell r="J364" t="str">
            <v>MULLIGAN</v>
          </cell>
          <cell r="K364" t="str">
            <v>NANCY</v>
          </cell>
          <cell r="L364">
            <v>1</v>
          </cell>
          <cell r="M364">
            <v>1255.8</v>
          </cell>
          <cell r="N364">
            <v>1</v>
          </cell>
          <cell r="O364">
            <v>31027.870637499997</v>
          </cell>
          <cell r="P364">
            <v>359</v>
          </cell>
        </row>
        <row r="365">
          <cell r="A365">
            <v>50005474</v>
          </cell>
          <cell r="B365">
            <v>30900</v>
          </cell>
          <cell r="C365" t="str">
            <v>NETWORK TECHNICIAN</v>
          </cell>
          <cell r="D365">
            <v>50000208</v>
          </cell>
          <cell r="E365" t="str">
            <v>GR-026</v>
          </cell>
          <cell r="F365">
            <v>2</v>
          </cell>
          <cell r="G365">
            <v>1826.23</v>
          </cell>
          <cell r="H365">
            <v>27.34</v>
          </cell>
          <cell r="I365">
            <v>7517</v>
          </cell>
          <cell r="J365" t="str">
            <v>BETHELL</v>
          </cell>
          <cell r="K365" t="str">
            <v>JASON</v>
          </cell>
          <cell r="L365">
            <v>1</v>
          </cell>
          <cell r="M365">
            <v>1990.51</v>
          </cell>
          <cell r="N365">
            <v>1</v>
          </cell>
          <cell r="O365">
            <v>52611.055557499996</v>
          </cell>
          <cell r="P365">
            <v>360</v>
          </cell>
        </row>
        <row r="366">
          <cell r="A366">
            <v>50005475</v>
          </cell>
          <cell r="B366">
            <v>30900</v>
          </cell>
          <cell r="C366" t="str">
            <v>NETWORK SUPPORT SPECIALIST I</v>
          </cell>
          <cell r="D366">
            <v>50000208</v>
          </cell>
          <cell r="E366" t="str">
            <v>GR-023</v>
          </cell>
          <cell r="F366">
            <v>2</v>
          </cell>
          <cell r="G366">
            <v>1826.23</v>
          </cell>
          <cell r="H366">
            <v>24.16</v>
          </cell>
          <cell r="I366">
            <v>10729</v>
          </cell>
          <cell r="J366" t="str">
            <v>FOSTER</v>
          </cell>
          <cell r="K366" t="str">
            <v>KYLE</v>
          </cell>
          <cell r="L366">
            <v>1</v>
          </cell>
          <cell r="M366">
            <v>1743.36</v>
          </cell>
          <cell r="N366">
            <v>1</v>
          </cell>
          <cell r="O366">
            <v>45958.12</v>
          </cell>
          <cell r="P366">
            <v>361</v>
          </cell>
        </row>
        <row r="367">
          <cell r="A367">
            <v>50005481</v>
          </cell>
          <cell r="B367">
            <v>31140</v>
          </cell>
          <cell r="C367" t="str">
            <v>PARKING ENFORCEMENT OFFICER</v>
          </cell>
          <cell r="D367">
            <v>50000241</v>
          </cell>
          <cell r="E367" t="str">
            <v>GR-056</v>
          </cell>
          <cell r="F367">
            <v>7</v>
          </cell>
          <cell r="G367">
            <v>1826.23</v>
          </cell>
          <cell r="H367">
            <v>20.52</v>
          </cell>
          <cell r="I367">
            <v>1369</v>
          </cell>
          <cell r="J367" t="str">
            <v>BARKER</v>
          </cell>
          <cell r="K367" t="str">
            <v>SUSAN</v>
          </cell>
          <cell r="L367">
            <v>1</v>
          </cell>
          <cell r="M367">
            <v>1436.38</v>
          </cell>
          <cell r="N367">
            <v>1</v>
          </cell>
          <cell r="O367">
            <v>37483.03</v>
          </cell>
          <cell r="P367">
            <v>362</v>
          </cell>
        </row>
        <row r="368">
          <cell r="A368">
            <v>50005482</v>
          </cell>
          <cell r="B368">
            <v>31140</v>
          </cell>
          <cell r="C368" t="str">
            <v>PARKING ENFORCEMENT OFFICER</v>
          </cell>
          <cell r="D368">
            <v>50000241</v>
          </cell>
          <cell r="E368" t="str">
            <v>GR-056</v>
          </cell>
          <cell r="F368">
            <v>7</v>
          </cell>
          <cell r="G368">
            <v>1826.23</v>
          </cell>
          <cell r="H368">
            <v>20.52</v>
          </cell>
          <cell r="I368">
            <v>672</v>
          </cell>
          <cell r="J368" t="str">
            <v>KINNEAR</v>
          </cell>
          <cell r="K368" t="str">
            <v>BEVERLEY</v>
          </cell>
          <cell r="L368">
            <v>1</v>
          </cell>
          <cell r="M368">
            <v>1436.38</v>
          </cell>
          <cell r="N368">
            <v>1</v>
          </cell>
          <cell r="O368">
            <v>37483.03</v>
          </cell>
          <cell r="P368">
            <v>363</v>
          </cell>
        </row>
        <row r="369">
          <cell r="A369">
            <v>50005483</v>
          </cell>
          <cell r="B369">
            <v>31140</v>
          </cell>
          <cell r="C369" t="str">
            <v>PARKING ENFORCEMENT OFFICER</v>
          </cell>
          <cell r="D369">
            <v>50000241</v>
          </cell>
          <cell r="E369" t="str">
            <v>GR-056</v>
          </cell>
          <cell r="F369">
            <v>7</v>
          </cell>
          <cell r="G369">
            <v>1826.23</v>
          </cell>
          <cell r="H369">
            <v>20.52</v>
          </cell>
          <cell r="I369">
            <v>2441</v>
          </cell>
          <cell r="J369" t="str">
            <v>MCCLEAN</v>
          </cell>
          <cell r="K369" t="str">
            <v>MICHAEL</v>
          </cell>
          <cell r="L369">
            <v>1</v>
          </cell>
          <cell r="M369">
            <v>1436.38</v>
          </cell>
          <cell r="N369">
            <v>1</v>
          </cell>
          <cell r="O369">
            <v>37483.03</v>
          </cell>
          <cell r="P369">
            <v>364</v>
          </cell>
        </row>
        <row r="370">
          <cell r="A370">
            <v>50005487</v>
          </cell>
          <cell r="B370">
            <v>31140</v>
          </cell>
          <cell r="C370" t="str">
            <v>PARKING ENFORCEMENT OFFICER</v>
          </cell>
          <cell r="D370">
            <v>50000241</v>
          </cell>
          <cell r="E370" t="str">
            <v>GR-056</v>
          </cell>
          <cell r="F370">
            <v>7</v>
          </cell>
          <cell r="G370">
            <v>1826.23</v>
          </cell>
          <cell r="H370">
            <v>20.52</v>
          </cell>
          <cell r="I370">
            <v>6100</v>
          </cell>
          <cell r="J370" t="str">
            <v>YIP</v>
          </cell>
          <cell r="K370" t="str">
            <v>GEOFFREY</v>
          </cell>
          <cell r="L370">
            <v>1</v>
          </cell>
          <cell r="M370">
            <v>1436.38</v>
          </cell>
          <cell r="N370">
            <v>1</v>
          </cell>
          <cell r="O370">
            <v>37483.03</v>
          </cell>
          <cell r="P370">
            <v>365</v>
          </cell>
        </row>
        <row r="371">
          <cell r="A371">
            <v>50005488</v>
          </cell>
          <cell r="B371">
            <v>31140</v>
          </cell>
          <cell r="C371" t="str">
            <v>PARKING ENFORCEMENT OFFICER</v>
          </cell>
          <cell r="D371">
            <v>50000241</v>
          </cell>
          <cell r="E371" t="str">
            <v>GR-056</v>
          </cell>
          <cell r="F371">
            <v>3</v>
          </cell>
          <cell r="G371">
            <v>1826.23</v>
          </cell>
          <cell r="H371">
            <v>17.46</v>
          </cell>
          <cell r="I371">
            <v>0</v>
          </cell>
          <cell r="L371">
            <v>1</v>
          </cell>
          <cell r="M371">
            <v>1222.23</v>
          </cell>
          <cell r="N371">
            <v>1</v>
          </cell>
          <cell r="O371">
            <v>33210.222500000003</v>
          </cell>
          <cell r="P371">
            <v>366</v>
          </cell>
        </row>
        <row r="372">
          <cell r="A372">
            <v>50005489</v>
          </cell>
          <cell r="B372">
            <v>31140</v>
          </cell>
          <cell r="C372" t="str">
            <v>PARKING ENFORCEMENT OFFICER</v>
          </cell>
          <cell r="D372">
            <v>50000241</v>
          </cell>
          <cell r="E372" t="str">
            <v>GR-056</v>
          </cell>
          <cell r="F372">
            <v>7</v>
          </cell>
          <cell r="G372">
            <v>1826.23</v>
          </cell>
          <cell r="H372">
            <v>20.52</v>
          </cell>
          <cell r="I372">
            <v>1314</v>
          </cell>
          <cell r="J372" t="str">
            <v>STENNES</v>
          </cell>
          <cell r="K372" t="str">
            <v>LIANE</v>
          </cell>
          <cell r="L372">
            <v>1</v>
          </cell>
          <cell r="M372">
            <v>1436.38</v>
          </cell>
          <cell r="N372">
            <v>1</v>
          </cell>
          <cell r="O372">
            <v>37442.730000000003</v>
          </cell>
          <cell r="P372">
            <v>367</v>
          </cell>
        </row>
        <row r="373">
          <cell r="A373">
            <v>50005490</v>
          </cell>
          <cell r="B373">
            <v>31140</v>
          </cell>
          <cell r="C373" t="str">
            <v>CLERK TYPIST III</v>
          </cell>
          <cell r="D373">
            <v>50000241</v>
          </cell>
          <cell r="E373" t="str">
            <v>GR-015</v>
          </cell>
          <cell r="F373">
            <v>3</v>
          </cell>
          <cell r="G373">
            <v>1625.34</v>
          </cell>
          <cell r="H373">
            <v>19.7</v>
          </cell>
          <cell r="I373">
            <v>0</v>
          </cell>
          <cell r="L373">
            <v>0.11</v>
          </cell>
          <cell r="M373">
            <v>138.97</v>
          </cell>
          <cell r="N373">
            <v>0.11</v>
          </cell>
          <cell r="O373">
            <v>3572.3330500000002</v>
          </cell>
          <cell r="P373">
            <v>368</v>
          </cell>
        </row>
        <row r="374">
          <cell r="A374">
            <v>50005490</v>
          </cell>
          <cell r="B374">
            <v>31140</v>
          </cell>
          <cell r="C374" t="str">
            <v>CLERK TYPIST III</v>
          </cell>
          <cell r="D374">
            <v>50000241</v>
          </cell>
          <cell r="E374" t="str">
            <v>GR-015</v>
          </cell>
          <cell r="F374">
            <v>5</v>
          </cell>
          <cell r="G374">
            <v>1625.34</v>
          </cell>
          <cell r="H374">
            <v>19.7</v>
          </cell>
          <cell r="I374">
            <v>3038</v>
          </cell>
          <cell r="J374" t="str">
            <v>FARRELL</v>
          </cell>
          <cell r="K374" t="str">
            <v>DARCHAN</v>
          </cell>
          <cell r="L374">
            <v>0.89</v>
          </cell>
          <cell r="M374">
            <v>1227.29</v>
          </cell>
          <cell r="N374">
            <v>0.89</v>
          </cell>
          <cell r="O374">
            <v>32029</v>
          </cell>
          <cell r="P374">
            <v>369</v>
          </cell>
        </row>
        <row r="375">
          <cell r="A375">
            <v>50005493</v>
          </cell>
          <cell r="B375">
            <v>30400</v>
          </cell>
          <cell r="C375" t="str">
            <v>ENGINEERING ASSISTANT IV</v>
          </cell>
          <cell r="D375">
            <v>50000226</v>
          </cell>
          <cell r="E375" t="str">
            <v>GR-025</v>
          </cell>
          <cell r="F375">
            <v>5</v>
          </cell>
          <cell r="G375">
            <v>1826.23</v>
          </cell>
          <cell r="H375">
            <v>29.69</v>
          </cell>
          <cell r="I375">
            <v>2948</v>
          </cell>
          <cell r="J375" t="str">
            <v>DAWES</v>
          </cell>
          <cell r="K375" t="str">
            <v>BARRIE</v>
          </cell>
          <cell r="L375">
            <v>1</v>
          </cell>
          <cell r="M375">
            <v>2078.29</v>
          </cell>
          <cell r="N375">
            <v>1</v>
          </cell>
          <cell r="O375">
            <v>54236.747500000005</v>
          </cell>
          <cell r="P375">
            <v>370</v>
          </cell>
        </row>
        <row r="376">
          <cell r="A376">
            <v>50005494</v>
          </cell>
          <cell r="B376">
            <v>30410</v>
          </cell>
          <cell r="C376" t="str">
            <v>ENGINEERING ASSISTANT IV</v>
          </cell>
          <cell r="D376">
            <v>50010393</v>
          </cell>
          <cell r="E376" t="str">
            <v>GR-025</v>
          </cell>
          <cell r="F376">
            <v>3</v>
          </cell>
          <cell r="G376">
            <v>1826.23</v>
          </cell>
          <cell r="H376">
            <v>27.34</v>
          </cell>
          <cell r="I376">
            <v>0</v>
          </cell>
          <cell r="L376">
            <v>1</v>
          </cell>
          <cell r="M376">
            <v>1913.81</v>
          </cell>
          <cell r="N376">
            <v>1</v>
          </cell>
          <cell r="O376">
            <v>49936.737500000003</v>
          </cell>
          <cell r="P376">
            <v>371</v>
          </cell>
        </row>
        <row r="377">
          <cell r="A377">
            <v>50005495</v>
          </cell>
          <cell r="B377">
            <v>30400</v>
          </cell>
          <cell r="C377" t="str">
            <v>CLERK TYPIST III</v>
          </cell>
          <cell r="D377">
            <v>50000226</v>
          </cell>
          <cell r="E377" t="str">
            <v>GR-015</v>
          </cell>
          <cell r="F377">
            <v>5</v>
          </cell>
          <cell r="G377">
            <v>1826.23</v>
          </cell>
          <cell r="H377">
            <v>19.7</v>
          </cell>
          <cell r="I377">
            <v>1107</v>
          </cell>
          <cell r="J377" t="str">
            <v>DOCHUK</v>
          </cell>
          <cell r="K377" t="str">
            <v>MARTHA</v>
          </cell>
          <cell r="L377">
            <v>1</v>
          </cell>
          <cell r="M377">
            <v>1379</v>
          </cell>
          <cell r="N377">
            <v>1</v>
          </cell>
          <cell r="O377">
            <v>35987.9</v>
          </cell>
          <cell r="P377">
            <v>372</v>
          </cell>
        </row>
        <row r="378">
          <cell r="A378">
            <v>50005499</v>
          </cell>
          <cell r="B378">
            <v>36010</v>
          </cell>
          <cell r="C378" t="str">
            <v>SURVEY ASSISTANT</v>
          </cell>
          <cell r="D378">
            <v>50011227</v>
          </cell>
          <cell r="E378" t="str">
            <v>GR-012</v>
          </cell>
          <cell r="F378">
            <v>5</v>
          </cell>
          <cell r="G378">
            <v>1826.23</v>
          </cell>
          <cell r="H378">
            <v>17.46</v>
          </cell>
          <cell r="I378">
            <v>1051</v>
          </cell>
          <cell r="J378" t="str">
            <v>SANTOS</v>
          </cell>
          <cell r="K378" t="str">
            <v>ANTONIO</v>
          </cell>
          <cell r="L378">
            <v>1</v>
          </cell>
          <cell r="M378">
            <v>1234.8</v>
          </cell>
          <cell r="N378">
            <v>1</v>
          </cell>
          <cell r="O378">
            <v>31893.42</v>
          </cell>
          <cell r="P378">
            <v>373</v>
          </cell>
        </row>
        <row r="379">
          <cell r="A379">
            <v>50005501</v>
          </cell>
          <cell r="B379">
            <v>33020</v>
          </cell>
          <cell r="C379" t="str">
            <v>CLERK TYPIST II</v>
          </cell>
          <cell r="D379">
            <v>50000232</v>
          </cell>
          <cell r="E379" t="str">
            <v>GR-013</v>
          </cell>
          <cell r="F379">
            <v>5</v>
          </cell>
          <cell r="G379">
            <v>1826.23</v>
          </cell>
          <cell r="H379">
            <v>18.18</v>
          </cell>
          <cell r="I379">
            <v>1045</v>
          </cell>
          <cell r="J379" t="str">
            <v>HASSEL</v>
          </cell>
          <cell r="K379" t="str">
            <v>NINA</v>
          </cell>
          <cell r="L379">
            <v>1</v>
          </cell>
          <cell r="M379">
            <v>1272.5899999999999</v>
          </cell>
          <cell r="N379">
            <v>1</v>
          </cell>
          <cell r="O379">
            <v>33209.215000000004</v>
          </cell>
          <cell r="P379">
            <v>374</v>
          </cell>
        </row>
        <row r="380">
          <cell r="A380">
            <v>50005502</v>
          </cell>
          <cell r="B380">
            <v>33020</v>
          </cell>
          <cell r="C380" t="str">
            <v>ENGINEERING ASSISTANT III</v>
          </cell>
          <cell r="D380">
            <v>50000232</v>
          </cell>
          <cell r="E380" t="str">
            <v>GR-021</v>
          </cell>
          <cell r="F380">
            <v>5</v>
          </cell>
          <cell r="G380">
            <v>1826.23</v>
          </cell>
          <cell r="H380">
            <v>25.16</v>
          </cell>
          <cell r="I380">
            <v>2113</v>
          </cell>
          <cell r="J380" t="str">
            <v>HAYES</v>
          </cell>
          <cell r="K380" t="str">
            <v>BRIAN</v>
          </cell>
          <cell r="L380">
            <v>1</v>
          </cell>
          <cell r="M380">
            <v>1761.18</v>
          </cell>
          <cell r="N380">
            <v>1</v>
          </cell>
          <cell r="O380">
            <v>45961.142500000002</v>
          </cell>
          <cell r="P380">
            <v>375</v>
          </cell>
        </row>
        <row r="381">
          <cell r="A381">
            <v>50005503</v>
          </cell>
          <cell r="B381">
            <v>34300</v>
          </cell>
          <cell r="C381" t="str">
            <v>ENGINEERING ASSISTANT III</v>
          </cell>
          <cell r="D381">
            <v>50021276</v>
          </cell>
          <cell r="E381" t="str">
            <v>GR-021</v>
          </cell>
          <cell r="F381">
            <v>4</v>
          </cell>
          <cell r="G381">
            <v>1826.23</v>
          </cell>
          <cell r="H381">
            <v>24.16</v>
          </cell>
          <cell r="I381">
            <v>7996</v>
          </cell>
          <cell r="J381" t="str">
            <v>BAILEY</v>
          </cell>
          <cell r="K381" t="str">
            <v>GARY</v>
          </cell>
          <cell r="L381">
            <v>1</v>
          </cell>
          <cell r="M381">
            <v>1735.27</v>
          </cell>
          <cell r="N381">
            <v>1</v>
          </cell>
          <cell r="O381">
            <v>44061.924967499996</v>
          </cell>
          <cell r="P381">
            <v>376</v>
          </cell>
        </row>
        <row r="382">
          <cell r="A382">
            <v>50005504</v>
          </cell>
          <cell r="B382">
            <v>33020</v>
          </cell>
          <cell r="C382" t="str">
            <v>ENGINEERING ASSISTANT II</v>
          </cell>
          <cell r="D382">
            <v>50000232</v>
          </cell>
          <cell r="E382" t="str">
            <v>GR-017</v>
          </cell>
          <cell r="F382">
            <v>2</v>
          </cell>
          <cell r="G382">
            <v>1826.23</v>
          </cell>
          <cell r="H382">
            <v>18.91</v>
          </cell>
          <cell r="I382">
            <v>11788</v>
          </cell>
          <cell r="J382" t="str">
            <v>YEP</v>
          </cell>
          <cell r="K382" t="str">
            <v>AUGUSTO</v>
          </cell>
          <cell r="L382">
            <v>1</v>
          </cell>
          <cell r="M382">
            <v>1367</v>
          </cell>
          <cell r="N382">
            <v>1</v>
          </cell>
          <cell r="O382">
            <v>36472.682427499996</v>
          </cell>
          <cell r="P382">
            <v>377</v>
          </cell>
        </row>
        <row r="383">
          <cell r="A383">
            <v>50005505</v>
          </cell>
          <cell r="B383">
            <v>34300</v>
          </cell>
          <cell r="C383" t="str">
            <v>ENGINEERING ASSISTANT I</v>
          </cell>
          <cell r="D383">
            <v>50021276</v>
          </cell>
          <cell r="E383" t="str">
            <v>GR-013</v>
          </cell>
          <cell r="F383">
            <v>3</v>
          </cell>
          <cell r="G383">
            <v>1826.23</v>
          </cell>
          <cell r="H383">
            <v>16.13</v>
          </cell>
          <cell r="I383">
            <v>11493</v>
          </cell>
          <cell r="J383" t="str">
            <v>MARKOVIC</v>
          </cell>
          <cell r="K383" t="str">
            <v>MIKE</v>
          </cell>
          <cell r="L383">
            <v>1</v>
          </cell>
          <cell r="M383">
            <v>1219.6199999999999</v>
          </cell>
          <cell r="N383">
            <v>1</v>
          </cell>
          <cell r="O383">
            <v>30612.887500000001</v>
          </cell>
          <cell r="P383">
            <v>378</v>
          </cell>
          <cell r="Q383" t="str">
            <v>Actual paygrade</v>
          </cell>
        </row>
        <row r="384">
          <cell r="A384">
            <v>50005506</v>
          </cell>
          <cell r="B384">
            <v>34300</v>
          </cell>
          <cell r="C384" t="str">
            <v>ENGINEERING ASSISTANT IV</v>
          </cell>
          <cell r="D384">
            <v>50021276</v>
          </cell>
          <cell r="E384" t="str">
            <v>GR-025</v>
          </cell>
          <cell r="F384">
            <v>5</v>
          </cell>
          <cell r="G384">
            <v>1826.23</v>
          </cell>
          <cell r="H384">
            <v>29.69</v>
          </cell>
          <cell r="I384">
            <v>4789</v>
          </cell>
          <cell r="J384" t="str">
            <v>MOLONEY</v>
          </cell>
          <cell r="K384" t="str">
            <v>WILLIAM</v>
          </cell>
          <cell r="L384">
            <v>1</v>
          </cell>
          <cell r="M384">
            <v>2078.29</v>
          </cell>
          <cell r="N384">
            <v>1</v>
          </cell>
          <cell r="O384">
            <v>54236.747500000005</v>
          </cell>
          <cell r="P384">
            <v>379</v>
          </cell>
        </row>
        <row r="385">
          <cell r="A385">
            <v>50005507</v>
          </cell>
          <cell r="B385">
            <v>34300</v>
          </cell>
          <cell r="C385" t="str">
            <v>CLERK III</v>
          </cell>
          <cell r="D385">
            <v>50021276</v>
          </cell>
          <cell r="E385" t="str">
            <v>GR-017</v>
          </cell>
          <cell r="F385">
            <v>5</v>
          </cell>
          <cell r="G385">
            <v>1826.23</v>
          </cell>
          <cell r="H385">
            <v>21.37</v>
          </cell>
          <cell r="I385">
            <v>2470</v>
          </cell>
          <cell r="J385" t="str">
            <v>NORIEGA</v>
          </cell>
          <cell r="K385" t="str">
            <v>MARLENE</v>
          </cell>
          <cell r="L385">
            <v>1</v>
          </cell>
          <cell r="M385">
            <v>1495.9</v>
          </cell>
          <cell r="N385">
            <v>1</v>
          </cell>
          <cell r="O385">
            <v>39037.602500000001</v>
          </cell>
          <cell r="P385">
            <v>380</v>
          </cell>
        </row>
        <row r="386">
          <cell r="A386">
            <v>50005508</v>
          </cell>
          <cell r="B386">
            <v>37212</v>
          </cell>
          <cell r="C386" t="str">
            <v>SUPERVISOR PERMITS &amp; APPLICATIONS</v>
          </cell>
          <cell r="D386">
            <v>50000226</v>
          </cell>
          <cell r="E386" t="str">
            <v>GR-027</v>
          </cell>
          <cell r="F386">
            <v>5</v>
          </cell>
          <cell r="G386">
            <v>1826.23</v>
          </cell>
          <cell r="H386">
            <v>32.31</v>
          </cell>
          <cell r="I386">
            <v>2506</v>
          </cell>
          <cell r="J386" t="str">
            <v>MYLER</v>
          </cell>
          <cell r="K386" t="str">
            <v>DONALD</v>
          </cell>
          <cell r="L386">
            <v>1</v>
          </cell>
          <cell r="M386">
            <v>2261.66</v>
          </cell>
          <cell r="N386">
            <v>1</v>
          </cell>
          <cell r="O386">
            <v>59021.365000000005</v>
          </cell>
          <cell r="P386">
            <v>381</v>
          </cell>
          <cell r="Q386" t="str">
            <v>Change cc</v>
          </cell>
        </row>
        <row r="387">
          <cell r="A387">
            <v>50005511</v>
          </cell>
          <cell r="B387">
            <v>30300</v>
          </cell>
          <cell r="C387" t="str">
            <v>ENGINEERING ASSISTANT III</v>
          </cell>
          <cell r="D387">
            <v>50000227</v>
          </cell>
          <cell r="E387" t="str">
            <v>GR-021</v>
          </cell>
          <cell r="F387">
            <v>5</v>
          </cell>
          <cell r="G387">
            <v>1826.23</v>
          </cell>
          <cell r="H387">
            <v>25.16</v>
          </cell>
          <cell r="I387">
            <v>3657</v>
          </cell>
          <cell r="J387" t="str">
            <v>YAMASHITA</v>
          </cell>
          <cell r="K387" t="str">
            <v>JEAN</v>
          </cell>
          <cell r="L387">
            <v>1</v>
          </cell>
          <cell r="M387">
            <v>1761.18</v>
          </cell>
          <cell r="N387">
            <v>1</v>
          </cell>
          <cell r="O387">
            <v>45961.142500000002</v>
          </cell>
          <cell r="P387">
            <v>382</v>
          </cell>
        </row>
        <row r="388">
          <cell r="A388">
            <v>50005512</v>
          </cell>
          <cell r="B388">
            <v>30300</v>
          </cell>
          <cell r="C388" t="str">
            <v>SURVEY ASSISTANT</v>
          </cell>
          <cell r="D388">
            <v>50000227</v>
          </cell>
          <cell r="E388" t="str">
            <v>GR-012</v>
          </cell>
          <cell r="F388">
            <v>4</v>
          </cell>
          <cell r="G388">
            <v>1826.23</v>
          </cell>
          <cell r="H388">
            <v>16.760000000000002</v>
          </cell>
          <cell r="I388">
            <v>11465</v>
          </cell>
          <cell r="J388" t="str">
            <v>WALLS</v>
          </cell>
          <cell r="K388" t="str">
            <v>JOE</v>
          </cell>
          <cell r="L388">
            <v>1</v>
          </cell>
          <cell r="M388">
            <v>1204.06</v>
          </cell>
          <cell r="N388">
            <v>1</v>
          </cell>
          <cell r="O388">
            <v>29863.751087499997</v>
          </cell>
          <cell r="P388">
            <v>383</v>
          </cell>
        </row>
        <row r="389">
          <cell r="A389">
            <v>50005513</v>
          </cell>
          <cell r="B389">
            <v>30300</v>
          </cell>
          <cell r="C389" t="str">
            <v>SURVEY ASSISTANT</v>
          </cell>
          <cell r="D389">
            <v>50000227</v>
          </cell>
          <cell r="E389" t="str">
            <v>GR-012</v>
          </cell>
          <cell r="F389">
            <v>2</v>
          </cell>
          <cell r="G389">
            <v>1826.23</v>
          </cell>
          <cell r="H389">
            <v>15.51</v>
          </cell>
          <cell r="I389">
            <v>10196</v>
          </cell>
          <cell r="J389" t="str">
            <v>ANTHONY</v>
          </cell>
          <cell r="K389" t="str">
            <v>WARREN</v>
          </cell>
          <cell r="L389">
            <v>1</v>
          </cell>
          <cell r="M389">
            <v>1129.08</v>
          </cell>
          <cell r="N389">
            <v>1</v>
          </cell>
          <cell r="O389">
            <v>29860.687614999999</v>
          </cell>
          <cell r="P389">
            <v>384</v>
          </cell>
        </row>
        <row r="390">
          <cell r="A390">
            <v>50005514</v>
          </cell>
          <cell r="B390">
            <v>30300</v>
          </cell>
          <cell r="C390" t="str">
            <v>SURVEY ASSISTANT</v>
          </cell>
          <cell r="D390">
            <v>50000227</v>
          </cell>
          <cell r="E390" t="str">
            <v>GR-012</v>
          </cell>
          <cell r="F390">
            <v>3</v>
          </cell>
          <cell r="G390">
            <v>1826.23</v>
          </cell>
          <cell r="H390">
            <v>16.13</v>
          </cell>
          <cell r="I390">
            <v>0</v>
          </cell>
          <cell r="L390">
            <v>1</v>
          </cell>
          <cell r="M390">
            <v>1129.1199999999999</v>
          </cell>
          <cell r="N390">
            <v>1</v>
          </cell>
          <cell r="O390">
            <v>31389.67</v>
          </cell>
          <cell r="P390">
            <v>385</v>
          </cell>
        </row>
        <row r="391">
          <cell r="A391">
            <v>50005515</v>
          </cell>
          <cell r="B391">
            <v>30300</v>
          </cell>
          <cell r="C391" t="str">
            <v>SURVEY ASSISTANT</v>
          </cell>
          <cell r="D391">
            <v>50000227</v>
          </cell>
          <cell r="E391" t="str">
            <v>GR-012</v>
          </cell>
          <cell r="F391">
            <v>5</v>
          </cell>
          <cell r="G391">
            <v>1826.23</v>
          </cell>
          <cell r="H391">
            <v>17.46</v>
          </cell>
          <cell r="I391">
            <v>7798</v>
          </cell>
          <cell r="J391" t="str">
            <v>HAYES</v>
          </cell>
          <cell r="K391" t="str">
            <v>KENDALL</v>
          </cell>
          <cell r="L391">
            <v>1</v>
          </cell>
          <cell r="M391">
            <v>1222.19</v>
          </cell>
          <cell r="N391">
            <v>1</v>
          </cell>
          <cell r="O391">
            <v>31893.42</v>
          </cell>
          <cell r="P391">
            <v>386</v>
          </cell>
        </row>
        <row r="392">
          <cell r="A392">
            <v>50005516</v>
          </cell>
          <cell r="B392">
            <v>30300</v>
          </cell>
          <cell r="C392" t="str">
            <v>SURVEY ASSISTANT</v>
          </cell>
          <cell r="D392">
            <v>50000227</v>
          </cell>
          <cell r="E392" t="str">
            <v>GR-012</v>
          </cell>
          <cell r="F392">
            <v>4</v>
          </cell>
          <cell r="G392">
            <v>1826.23</v>
          </cell>
          <cell r="H392">
            <v>16.760000000000002</v>
          </cell>
          <cell r="I392">
            <v>11570</v>
          </cell>
          <cell r="J392" t="str">
            <v>PARIS</v>
          </cell>
          <cell r="K392" t="str">
            <v>ANTHONY</v>
          </cell>
          <cell r="L392">
            <v>1</v>
          </cell>
          <cell r="M392">
            <v>1222.19</v>
          </cell>
          <cell r="N392">
            <v>1</v>
          </cell>
          <cell r="O392">
            <v>31893.42</v>
          </cell>
          <cell r="P392">
            <v>387</v>
          </cell>
        </row>
        <row r="393">
          <cell r="A393">
            <v>50005517</v>
          </cell>
          <cell r="B393">
            <v>30300</v>
          </cell>
          <cell r="C393" t="str">
            <v>SURVEY ASSISTANT</v>
          </cell>
          <cell r="D393">
            <v>50000227</v>
          </cell>
          <cell r="E393" t="str">
            <v>GR-012</v>
          </cell>
          <cell r="F393">
            <v>5</v>
          </cell>
          <cell r="G393">
            <v>1826.23</v>
          </cell>
          <cell r="H393">
            <v>17.46</v>
          </cell>
          <cell r="I393">
            <v>4707</v>
          </cell>
          <cell r="J393" t="str">
            <v>LEHMANN</v>
          </cell>
          <cell r="K393" t="str">
            <v>KEVIN</v>
          </cell>
          <cell r="L393">
            <v>1</v>
          </cell>
          <cell r="M393">
            <v>1222.19</v>
          </cell>
          <cell r="N393">
            <v>1</v>
          </cell>
          <cell r="O393">
            <v>31389.67</v>
          </cell>
          <cell r="P393">
            <v>388</v>
          </cell>
        </row>
        <row r="394">
          <cell r="A394">
            <v>50005518</v>
          </cell>
          <cell r="B394">
            <v>30300</v>
          </cell>
          <cell r="C394" t="str">
            <v>ENGINEERING ASSISTANT II</v>
          </cell>
          <cell r="D394">
            <v>50000227</v>
          </cell>
          <cell r="E394" t="str">
            <v>GR-017</v>
          </cell>
          <cell r="F394">
            <v>3</v>
          </cell>
          <cell r="G394">
            <v>1826.23</v>
          </cell>
          <cell r="H394">
            <v>19.7</v>
          </cell>
          <cell r="I394">
            <v>7441</v>
          </cell>
          <cell r="J394" t="str">
            <v>KWAN</v>
          </cell>
          <cell r="K394" t="str">
            <v>DESMOND</v>
          </cell>
          <cell r="L394">
            <v>1</v>
          </cell>
          <cell r="M394">
            <v>1408.55</v>
          </cell>
          <cell r="N394">
            <v>1</v>
          </cell>
          <cell r="O394">
            <v>35767.062594999996</v>
          </cell>
          <cell r="P394">
            <v>389</v>
          </cell>
        </row>
        <row r="395">
          <cell r="A395">
            <v>50005519</v>
          </cell>
          <cell r="B395">
            <v>30300</v>
          </cell>
          <cell r="C395" t="str">
            <v>ENGINEERING ASSISTANT III</v>
          </cell>
          <cell r="D395">
            <v>50000227</v>
          </cell>
          <cell r="E395" t="str">
            <v>GR-021</v>
          </cell>
          <cell r="F395">
            <v>5</v>
          </cell>
          <cell r="G395">
            <v>1826.23</v>
          </cell>
          <cell r="H395">
            <v>25.16</v>
          </cell>
          <cell r="I395">
            <v>4473</v>
          </cell>
          <cell r="J395" t="str">
            <v>NEELY</v>
          </cell>
          <cell r="K395" t="str">
            <v>PAUL</v>
          </cell>
          <cell r="L395">
            <v>1</v>
          </cell>
          <cell r="M395">
            <v>1761.18</v>
          </cell>
          <cell r="N395">
            <v>1</v>
          </cell>
          <cell r="O395">
            <v>45961.142500000002</v>
          </cell>
          <cell r="P395">
            <v>390</v>
          </cell>
        </row>
        <row r="396">
          <cell r="A396">
            <v>50005525</v>
          </cell>
          <cell r="B396">
            <v>32200</v>
          </cell>
          <cell r="C396" t="str">
            <v>TRAFFIC SIGNAL SYSTEM TECHNICIAN</v>
          </cell>
          <cell r="D396">
            <v>50000238</v>
          </cell>
          <cell r="E396" t="str">
            <v>GR-023</v>
          </cell>
          <cell r="F396">
            <v>5</v>
          </cell>
          <cell r="G396">
            <v>1826.23</v>
          </cell>
          <cell r="H396">
            <v>27.34</v>
          </cell>
          <cell r="I396">
            <v>5964</v>
          </cell>
          <cell r="J396" t="str">
            <v>SIKIC</v>
          </cell>
          <cell r="K396" t="str">
            <v>ANTE</v>
          </cell>
          <cell r="L396">
            <v>1</v>
          </cell>
          <cell r="M396">
            <v>1913.77</v>
          </cell>
          <cell r="N396">
            <v>1</v>
          </cell>
          <cell r="O396">
            <v>49940.767500000002</v>
          </cell>
          <cell r="P396">
            <v>391</v>
          </cell>
        </row>
        <row r="397">
          <cell r="A397">
            <v>50005549</v>
          </cell>
          <cell r="B397">
            <v>33060</v>
          </cell>
          <cell r="C397" t="str">
            <v>CLERK</v>
          </cell>
          <cell r="L397">
            <v>1</v>
          </cell>
          <cell r="N397">
            <v>1</v>
          </cell>
          <cell r="O397">
            <v>39220.967499999999</v>
          </cell>
          <cell r="P397">
            <v>392</v>
          </cell>
          <cell r="Q397" t="str">
            <v>Check prior year</v>
          </cell>
        </row>
        <row r="398">
          <cell r="A398">
            <v>50005733</v>
          </cell>
          <cell r="B398">
            <v>33020</v>
          </cell>
          <cell r="C398" t="str">
            <v>CIVIL ENGINEER I</v>
          </cell>
          <cell r="D398">
            <v>50000232</v>
          </cell>
          <cell r="E398" t="str">
            <v>BND-008</v>
          </cell>
          <cell r="F398">
            <v>5</v>
          </cell>
          <cell r="G398">
            <v>1826.23</v>
          </cell>
          <cell r="H398">
            <v>36.18</v>
          </cell>
          <cell r="I398">
            <v>2219</v>
          </cell>
          <cell r="J398" t="str">
            <v>LOW</v>
          </cell>
          <cell r="K398" t="str">
            <v>KENNETH</v>
          </cell>
          <cell r="L398">
            <v>1</v>
          </cell>
          <cell r="M398">
            <v>2532.5700000000002</v>
          </cell>
          <cell r="N398">
            <v>1</v>
          </cell>
          <cell r="O398">
            <v>66072.857499999998</v>
          </cell>
          <cell r="P398">
            <v>393</v>
          </cell>
        </row>
        <row r="399">
          <cell r="A399">
            <v>50005775</v>
          </cell>
          <cell r="B399">
            <v>30410</v>
          </cell>
          <cell r="C399" t="str">
            <v>ENGINEERING ASSISTANT III</v>
          </cell>
          <cell r="D399">
            <v>50010393</v>
          </cell>
          <cell r="E399" t="str">
            <v>GR-021</v>
          </cell>
          <cell r="F399">
            <v>4</v>
          </cell>
          <cell r="G399">
            <v>1826.23</v>
          </cell>
          <cell r="H399">
            <v>24.16</v>
          </cell>
          <cell r="I399">
            <v>5371</v>
          </cell>
          <cell r="J399" t="str">
            <v>RIEBERGER</v>
          </cell>
          <cell r="K399" t="str">
            <v>DAVID</v>
          </cell>
          <cell r="L399">
            <v>1</v>
          </cell>
          <cell r="M399">
            <v>1756.77</v>
          </cell>
          <cell r="N399">
            <v>1</v>
          </cell>
          <cell r="O399">
            <v>44615.3923325</v>
          </cell>
          <cell r="P399">
            <v>394</v>
          </cell>
        </row>
        <row r="400">
          <cell r="A400">
            <v>50005783</v>
          </cell>
          <cell r="B400">
            <v>35610</v>
          </cell>
          <cell r="C400" t="str">
            <v>WEIGHMASTER I</v>
          </cell>
          <cell r="D400">
            <v>50019978</v>
          </cell>
          <cell r="E400" t="str">
            <v>GR-017</v>
          </cell>
          <cell r="F400">
            <v>5</v>
          </cell>
          <cell r="G400">
            <v>1591.43</v>
          </cell>
          <cell r="H400">
            <v>21.37</v>
          </cell>
          <cell r="I400">
            <v>5603</v>
          </cell>
          <cell r="J400" t="str">
            <v>REAGH</v>
          </cell>
          <cell r="K400" t="str">
            <v>DARLENE</v>
          </cell>
          <cell r="L400">
            <v>0.87</v>
          </cell>
          <cell r="M400">
            <v>1303.56</v>
          </cell>
          <cell r="N400">
            <v>1</v>
          </cell>
          <cell r="O400">
            <v>39102.580459770114</v>
          </cell>
          <cell r="P400">
            <v>395</v>
          </cell>
        </row>
        <row r="401">
          <cell r="A401">
            <v>50005868</v>
          </cell>
          <cell r="B401">
            <v>30900</v>
          </cell>
          <cell r="C401" t="str">
            <v>NETWORK SUPPORT SPECIALIST I</v>
          </cell>
          <cell r="D401">
            <v>50000208</v>
          </cell>
          <cell r="E401" t="str">
            <v>GR-023</v>
          </cell>
          <cell r="F401">
            <v>2</v>
          </cell>
          <cell r="G401">
            <v>1826.23</v>
          </cell>
          <cell r="H401">
            <v>24.16</v>
          </cell>
          <cell r="I401">
            <v>7406</v>
          </cell>
          <cell r="J401" t="str">
            <v>BIRDI</v>
          </cell>
          <cell r="K401" t="str">
            <v>GURDEEP</v>
          </cell>
          <cell r="L401">
            <v>1</v>
          </cell>
          <cell r="M401">
            <v>1761.18</v>
          </cell>
          <cell r="N401">
            <v>1</v>
          </cell>
          <cell r="O401">
            <v>44136.56</v>
          </cell>
          <cell r="P401">
            <v>396</v>
          </cell>
        </row>
        <row r="402">
          <cell r="A402">
            <v>50006059</v>
          </cell>
          <cell r="B402">
            <v>37210</v>
          </cell>
          <cell r="C402" t="str">
            <v>ENGINEERING ASSISTANT II</v>
          </cell>
          <cell r="D402">
            <v>50000220</v>
          </cell>
          <cell r="E402" t="str">
            <v>GR-017</v>
          </cell>
          <cell r="F402">
            <v>3</v>
          </cell>
          <cell r="G402">
            <v>1826.23</v>
          </cell>
          <cell r="H402">
            <v>19.7</v>
          </cell>
          <cell r="I402">
            <v>7469</v>
          </cell>
          <cell r="J402" t="str">
            <v>KARLEEN</v>
          </cell>
          <cell r="K402" t="str">
            <v>KEVIN</v>
          </cell>
          <cell r="L402">
            <v>1</v>
          </cell>
          <cell r="M402">
            <v>1415.14</v>
          </cell>
          <cell r="N402">
            <v>1</v>
          </cell>
          <cell r="O402">
            <v>35936.574739999996</v>
          </cell>
          <cell r="P402">
            <v>397</v>
          </cell>
        </row>
        <row r="403">
          <cell r="A403">
            <v>50006136</v>
          </cell>
          <cell r="B403">
            <v>33020</v>
          </cell>
          <cell r="C403" t="str">
            <v>ELECTRICAL TECHNICIAN I</v>
          </cell>
          <cell r="D403">
            <v>50000232</v>
          </cell>
          <cell r="E403" t="str">
            <v>GR-100</v>
          </cell>
          <cell r="F403">
            <v>5</v>
          </cell>
          <cell r="G403">
            <v>1826.23</v>
          </cell>
          <cell r="H403">
            <v>30.56</v>
          </cell>
          <cell r="I403">
            <v>499</v>
          </cell>
          <cell r="J403" t="str">
            <v>MARTIN</v>
          </cell>
          <cell r="K403" t="str">
            <v>ROBERT</v>
          </cell>
          <cell r="L403">
            <v>1</v>
          </cell>
          <cell r="M403">
            <v>2139.19</v>
          </cell>
          <cell r="N403">
            <v>1</v>
          </cell>
          <cell r="O403">
            <v>55824.567500000005</v>
          </cell>
          <cell r="P403">
            <v>398</v>
          </cell>
        </row>
        <row r="404">
          <cell r="A404">
            <v>50006137</v>
          </cell>
          <cell r="B404">
            <v>33020</v>
          </cell>
          <cell r="C404" t="str">
            <v>ELECTRICAL TECHNICIAN I</v>
          </cell>
          <cell r="D404">
            <v>50000232</v>
          </cell>
          <cell r="E404" t="str">
            <v>GR-100</v>
          </cell>
          <cell r="F404">
            <v>5</v>
          </cell>
          <cell r="G404">
            <v>1826.23</v>
          </cell>
          <cell r="H404">
            <v>30.56</v>
          </cell>
          <cell r="I404">
            <v>7119</v>
          </cell>
          <cell r="J404" t="str">
            <v>MAGBITANG JR.</v>
          </cell>
          <cell r="K404" t="str">
            <v>MARCIANO</v>
          </cell>
          <cell r="L404">
            <v>1</v>
          </cell>
          <cell r="M404">
            <v>2139.19</v>
          </cell>
          <cell r="N404">
            <v>1</v>
          </cell>
          <cell r="O404">
            <v>55824.567500000005</v>
          </cell>
          <cell r="P404">
            <v>399</v>
          </cell>
        </row>
        <row r="405">
          <cell r="A405">
            <v>50006138</v>
          </cell>
          <cell r="B405">
            <v>33020</v>
          </cell>
          <cell r="C405" t="str">
            <v>ELECTRICAL TECHNICIAN I</v>
          </cell>
          <cell r="D405">
            <v>50000232</v>
          </cell>
          <cell r="E405" t="str">
            <v>GR-100</v>
          </cell>
          <cell r="F405">
            <v>5</v>
          </cell>
          <cell r="G405">
            <v>1826.23</v>
          </cell>
          <cell r="H405">
            <v>30.56</v>
          </cell>
          <cell r="I405">
            <v>4822</v>
          </cell>
          <cell r="J405" t="str">
            <v>DE JOYA</v>
          </cell>
          <cell r="K405" t="str">
            <v>DANILO</v>
          </cell>
          <cell r="L405">
            <v>1</v>
          </cell>
          <cell r="M405">
            <v>2139.19</v>
          </cell>
          <cell r="N405">
            <v>1</v>
          </cell>
          <cell r="O405">
            <v>55824.567500000005</v>
          </cell>
          <cell r="P405">
            <v>400</v>
          </cell>
        </row>
        <row r="406">
          <cell r="A406">
            <v>50006141</v>
          </cell>
          <cell r="B406">
            <v>32200</v>
          </cell>
          <cell r="C406" t="str">
            <v>ELECTRICAL TECHNICIAN I</v>
          </cell>
          <cell r="D406">
            <v>50000238</v>
          </cell>
          <cell r="E406" t="str">
            <v>GR-100</v>
          </cell>
          <cell r="F406">
            <v>5</v>
          </cell>
          <cell r="G406">
            <v>1826.23</v>
          </cell>
          <cell r="H406">
            <v>30.56</v>
          </cell>
          <cell r="I406">
            <v>4643</v>
          </cell>
          <cell r="J406" t="str">
            <v>MACKENZIE</v>
          </cell>
          <cell r="K406" t="str">
            <v>KENNETH</v>
          </cell>
          <cell r="L406">
            <v>1</v>
          </cell>
          <cell r="M406">
            <v>2158.36</v>
          </cell>
          <cell r="N406">
            <v>1</v>
          </cell>
          <cell r="O406">
            <v>55824.567500000005</v>
          </cell>
          <cell r="P406">
            <v>401</v>
          </cell>
        </row>
        <row r="407">
          <cell r="A407">
            <v>50006175</v>
          </cell>
          <cell r="B407">
            <v>34020</v>
          </cell>
          <cell r="C407" t="str">
            <v>ELECTRICAL TECHNICIAN I</v>
          </cell>
          <cell r="D407">
            <v>50000213</v>
          </cell>
          <cell r="E407" t="str">
            <v>GR-100</v>
          </cell>
          <cell r="F407">
            <v>3</v>
          </cell>
          <cell r="G407">
            <v>1826.23</v>
          </cell>
          <cell r="H407">
            <v>28.14</v>
          </cell>
          <cell r="I407">
            <v>0</v>
          </cell>
          <cell r="L407">
            <v>1</v>
          </cell>
          <cell r="M407">
            <v>1969.85</v>
          </cell>
          <cell r="N407">
            <v>1</v>
          </cell>
          <cell r="O407">
            <v>51399.627500000002</v>
          </cell>
          <cell r="P407">
            <v>402</v>
          </cell>
        </row>
        <row r="408">
          <cell r="A408">
            <v>50006199</v>
          </cell>
          <cell r="B408">
            <v>31140</v>
          </cell>
          <cell r="C408" t="str">
            <v>PARKING ENFORCEMENT OFFICER</v>
          </cell>
          <cell r="D408">
            <v>50000241</v>
          </cell>
          <cell r="E408" t="str">
            <v>GR-056</v>
          </cell>
          <cell r="F408">
            <v>6</v>
          </cell>
          <cell r="G408">
            <v>1826.23</v>
          </cell>
          <cell r="H408">
            <v>19.7</v>
          </cell>
          <cell r="I408">
            <v>4610</v>
          </cell>
          <cell r="J408" t="str">
            <v>REAGH</v>
          </cell>
          <cell r="K408" t="str">
            <v>ROLPH</v>
          </cell>
          <cell r="L408">
            <v>1</v>
          </cell>
          <cell r="M408">
            <v>1436.38</v>
          </cell>
          <cell r="N408">
            <v>1</v>
          </cell>
          <cell r="O408">
            <v>35295.747500000005</v>
          </cell>
          <cell r="P408">
            <v>403</v>
          </cell>
        </row>
        <row r="409">
          <cell r="A409">
            <v>50006281</v>
          </cell>
          <cell r="B409">
            <v>30900</v>
          </cell>
          <cell r="C409" t="str">
            <v>ENGINEERING ASSISTANT II</v>
          </cell>
          <cell r="D409">
            <v>50000208</v>
          </cell>
          <cell r="E409" t="str">
            <v>GR-017</v>
          </cell>
          <cell r="F409">
            <v>5</v>
          </cell>
          <cell r="G409">
            <v>1826.23</v>
          </cell>
          <cell r="H409">
            <v>21.37</v>
          </cell>
          <cell r="I409">
            <v>1011</v>
          </cell>
          <cell r="J409" t="str">
            <v>OKUNIEWICZ</v>
          </cell>
          <cell r="K409" t="str">
            <v>JACK</v>
          </cell>
          <cell r="L409">
            <v>1</v>
          </cell>
          <cell r="M409">
            <v>1485.97</v>
          </cell>
          <cell r="N409">
            <v>1</v>
          </cell>
          <cell r="O409">
            <v>39346.219632499997</v>
          </cell>
          <cell r="P409">
            <v>404</v>
          </cell>
        </row>
        <row r="410">
          <cell r="A410">
            <v>50006568</v>
          </cell>
          <cell r="B410">
            <v>36020</v>
          </cell>
          <cell r="C410" t="str">
            <v>CLERK IV</v>
          </cell>
          <cell r="D410">
            <v>50019403</v>
          </cell>
          <cell r="E410" t="str">
            <v>GR-020</v>
          </cell>
          <cell r="F410">
            <v>4</v>
          </cell>
          <cell r="G410">
            <v>1956.68</v>
          </cell>
          <cell r="H410">
            <v>22.25</v>
          </cell>
          <cell r="I410">
            <v>3718</v>
          </cell>
          <cell r="J410" t="str">
            <v>POPOFF</v>
          </cell>
          <cell r="K410" t="str">
            <v>DEBBIE</v>
          </cell>
          <cell r="L410">
            <v>1</v>
          </cell>
          <cell r="M410">
            <v>1738.49</v>
          </cell>
          <cell r="N410">
            <v>1</v>
          </cell>
          <cell r="O410">
            <v>42332.011400000003</v>
          </cell>
          <cell r="P410">
            <v>405</v>
          </cell>
          <cell r="Q410" t="str">
            <v>Change cc and up</v>
          </cell>
        </row>
        <row r="411">
          <cell r="A411">
            <v>50006595</v>
          </cell>
          <cell r="B411">
            <v>31140</v>
          </cell>
          <cell r="C411" t="str">
            <v>PARKING ENFORCEMENT OFFICER</v>
          </cell>
          <cell r="D411">
            <v>50000241</v>
          </cell>
          <cell r="E411" t="str">
            <v>GR-056</v>
          </cell>
          <cell r="F411">
            <v>4</v>
          </cell>
          <cell r="G411">
            <v>1826.23</v>
          </cell>
          <cell r="H411">
            <v>18.18</v>
          </cell>
          <cell r="I411">
            <v>10189</v>
          </cell>
          <cell r="J411" t="str">
            <v>WONG</v>
          </cell>
          <cell r="K411" t="str">
            <v>JEANNIE</v>
          </cell>
          <cell r="L411">
            <v>1</v>
          </cell>
          <cell r="M411">
            <v>1320.47</v>
          </cell>
          <cell r="N411">
            <v>1</v>
          </cell>
          <cell r="O411">
            <v>37991.143629999999</v>
          </cell>
          <cell r="P411">
            <v>406</v>
          </cell>
        </row>
        <row r="412">
          <cell r="A412">
            <v>50006611</v>
          </cell>
          <cell r="B412">
            <v>31140</v>
          </cell>
          <cell r="C412" t="str">
            <v>PARKING ENFORCEMENT OFFICER</v>
          </cell>
          <cell r="D412">
            <v>50000241</v>
          </cell>
          <cell r="E412" t="str">
            <v>GR-056</v>
          </cell>
          <cell r="F412">
            <v>5</v>
          </cell>
          <cell r="G412">
            <v>1826.23</v>
          </cell>
          <cell r="H412">
            <v>18.91</v>
          </cell>
          <cell r="I412">
            <v>8004</v>
          </cell>
          <cell r="J412" t="str">
            <v>VERSTEEG</v>
          </cell>
          <cell r="K412" t="str">
            <v>JADE</v>
          </cell>
          <cell r="L412">
            <v>1</v>
          </cell>
          <cell r="M412">
            <v>1379</v>
          </cell>
          <cell r="N412">
            <v>1</v>
          </cell>
          <cell r="O412">
            <v>35011.406044999996</v>
          </cell>
          <cell r="P412">
            <v>407</v>
          </cell>
        </row>
        <row r="413">
          <cell r="A413">
            <v>50006809</v>
          </cell>
          <cell r="B413">
            <v>33060</v>
          </cell>
          <cell r="C413" t="str">
            <v>SUPERINTENDENT II</v>
          </cell>
          <cell r="D413">
            <v>50011231</v>
          </cell>
          <cell r="E413" t="str">
            <v>BND-110</v>
          </cell>
          <cell r="F413">
            <v>5</v>
          </cell>
          <cell r="G413">
            <v>2087.12</v>
          </cell>
          <cell r="H413">
            <v>37.61</v>
          </cell>
          <cell r="I413">
            <v>4448</v>
          </cell>
          <cell r="J413" t="str">
            <v>KAWAZA</v>
          </cell>
          <cell r="K413" t="str">
            <v>NICHOLAS</v>
          </cell>
          <cell r="L413">
            <v>1</v>
          </cell>
          <cell r="M413">
            <v>3008.78</v>
          </cell>
          <cell r="N413">
            <v>1</v>
          </cell>
          <cell r="O413">
            <v>78503.392500000002</v>
          </cell>
          <cell r="P413">
            <v>408</v>
          </cell>
        </row>
        <row r="414">
          <cell r="A414">
            <v>50006889</v>
          </cell>
          <cell r="B414">
            <v>30095</v>
          </cell>
          <cell r="C414" t="str">
            <v>GENERAL MANAGER - ENGINEERING SERVICES</v>
          </cell>
          <cell r="D414">
            <v>50011325</v>
          </cell>
          <cell r="E414" t="str">
            <v>BND-016</v>
          </cell>
          <cell r="F414">
            <v>5</v>
          </cell>
          <cell r="G414">
            <v>1826.23</v>
          </cell>
          <cell r="H414">
            <v>81.349999999999994</v>
          </cell>
          <cell r="I414">
            <v>98</v>
          </cell>
          <cell r="J414" t="str">
            <v>RUDBERG</v>
          </cell>
          <cell r="K414" t="str">
            <v>DAVID</v>
          </cell>
          <cell r="L414">
            <v>1</v>
          </cell>
          <cell r="M414">
            <v>5694.44</v>
          </cell>
          <cell r="N414">
            <v>1</v>
          </cell>
          <cell r="O414">
            <v>148562.92750000002</v>
          </cell>
          <cell r="P414">
            <v>409</v>
          </cell>
        </row>
        <row r="415">
          <cell r="A415">
            <v>50006890</v>
          </cell>
          <cell r="B415">
            <v>30095</v>
          </cell>
          <cell r="C415" t="str">
            <v>DEPUTY CITY ENGINEER</v>
          </cell>
          <cell r="D415">
            <v>50011325</v>
          </cell>
          <cell r="E415" t="str">
            <v>BND-014</v>
          </cell>
          <cell r="F415">
            <v>5</v>
          </cell>
          <cell r="G415">
            <v>1826.23</v>
          </cell>
          <cell r="H415">
            <v>67.38</v>
          </cell>
          <cell r="I415">
            <v>3962</v>
          </cell>
          <cell r="J415" t="str">
            <v>TIMM</v>
          </cell>
          <cell r="K415" t="str">
            <v>THOMAS</v>
          </cell>
          <cell r="L415">
            <v>1</v>
          </cell>
          <cell r="M415">
            <v>4716.53</v>
          </cell>
          <cell r="N415">
            <v>1</v>
          </cell>
          <cell r="O415">
            <v>123052.02</v>
          </cell>
          <cell r="P415">
            <v>410</v>
          </cell>
        </row>
        <row r="416">
          <cell r="A416">
            <v>50006891</v>
          </cell>
          <cell r="B416">
            <v>35010</v>
          </cell>
          <cell r="C416" t="str">
            <v>ASSISTANT CITY ENGINEER</v>
          </cell>
          <cell r="D416">
            <v>50000207</v>
          </cell>
          <cell r="E416" t="str">
            <v>BND-013</v>
          </cell>
          <cell r="F416">
            <v>5</v>
          </cell>
          <cell r="G416">
            <v>1826.23</v>
          </cell>
          <cell r="H416">
            <v>57.66</v>
          </cell>
          <cell r="I416">
            <v>2063</v>
          </cell>
          <cell r="J416" t="str">
            <v>DAVIES</v>
          </cell>
          <cell r="K416" t="str">
            <v>BRIAN</v>
          </cell>
          <cell r="L416">
            <v>1</v>
          </cell>
          <cell r="M416">
            <v>4036.14</v>
          </cell>
          <cell r="N416">
            <v>1</v>
          </cell>
          <cell r="O416">
            <v>105305.91500000001</v>
          </cell>
          <cell r="P416">
            <v>411</v>
          </cell>
        </row>
        <row r="417">
          <cell r="A417">
            <v>50006892</v>
          </cell>
          <cell r="B417">
            <v>34010</v>
          </cell>
          <cell r="C417" t="str">
            <v>ASSISTANT CITY ENGINEER</v>
          </cell>
          <cell r="D417">
            <v>50000212</v>
          </cell>
          <cell r="E417" t="str">
            <v>BND-013</v>
          </cell>
          <cell r="F417">
            <v>5</v>
          </cell>
          <cell r="G417">
            <v>1826.23</v>
          </cell>
          <cell r="H417">
            <v>57.66</v>
          </cell>
          <cell r="I417">
            <v>4798</v>
          </cell>
          <cell r="J417" t="str">
            <v>JUDD</v>
          </cell>
          <cell r="K417" t="str">
            <v>PETER</v>
          </cell>
          <cell r="L417">
            <v>1</v>
          </cell>
          <cell r="M417">
            <v>4036.14</v>
          </cell>
          <cell r="N417">
            <v>1</v>
          </cell>
          <cell r="O417">
            <v>105305.91500000001</v>
          </cell>
          <cell r="P417">
            <v>412</v>
          </cell>
        </row>
        <row r="418">
          <cell r="A418">
            <v>50006893</v>
          </cell>
          <cell r="B418">
            <v>37000</v>
          </cell>
          <cell r="C418" t="str">
            <v>ASSISTANT CITY ENGINEER</v>
          </cell>
          <cell r="D418">
            <v>50000218</v>
          </cell>
          <cell r="E418" t="str">
            <v>BND-013</v>
          </cell>
          <cell r="F418">
            <v>5</v>
          </cell>
          <cell r="G418">
            <v>1826.23</v>
          </cell>
          <cell r="H418">
            <v>57.66</v>
          </cell>
          <cell r="I418">
            <v>2558</v>
          </cell>
          <cell r="J418" t="str">
            <v>BRYNILDSEN</v>
          </cell>
          <cell r="K418" t="str">
            <v>DONALD</v>
          </cell>
          <cell r="L418">
            <v>1</v>
          </cell>
          <cell r="M418">
            <v>4036.14</v>
          </cell>
          <cell r="N418">
            <v>1</v>
          </cell>
          <cell r="O418">
            <v>105305.91500000001</v>
          </cell>
          <cell r="P418">
            <v>413</v>
          </cell>
        </row>
        <row r="419">
          <cell r="A419">
            <v>50006896</v>
          </cell>
          <cell r="B419">
            <v>39100</v>
          </cell>
          <cell r="C419" t="str">
            <v>ASSISTANT CITY ENGINEER</v>
          </cell>
          <cell r="D419">
            <v>50011912</v>
          </cell>
          <cell r="E419" t="str">
            <v>BND-013</v>
          </cell>
          <cell r="F419">
            <v>5</v>
          </cell>
          <cell r="G419">
            <v>1826.23</v>
          </cell>
          <cell r="H419">
            <v>57.66</v>
          </cell>
          <cell r="I419">
            <v>11720</v>
          </cell>
          <cell r="J419" t="str">
            <v>ANDREWS</v>
          </cell>
          <cell r="K419" t="str">
            <v>JODY</v>
          </cell>
          <cell r="L419">
            <v>1</v>
          </cell>
          <cell r="M419">
            <v>4002.56</v>
          </cell>
          <cell r="N419">
            <v>1</v>
          </cell>
          <cell r="O419">
            <v>104513.01250000001</v>
          </cell>
          <cell r="P419">
            <v>414</v>
          </cell>
        </row>
        <row r="420">
          <cell r="A420">
            <v>50006897</v>
          </cell>
          <cell r="B420">
            <v>32010</v>
          </cell>
          <cell r="C420" t="str">
            <v>ASSISTANT CITY ENGINEER</v>
          </cell>
          <cell r="D420">
            <v>50000236</v>
          </cell>
          <cell r="E420" t="str">
            <v>BND-013</v>
          </cell>
          <cell r="F420">
            <v>5</v>
          </cell>
          <cell r="G420">
            <v>1826.23</v>
          </cell>
          <cell r="H420">
            <v>57.66</v>
          </cell>
          <cell r="I420">
            <v>426</v>
          </cell>
          <cell r="J420" t="str">
            <v>ADAM</v>
          </cell>
          <cell r="K420" t="str">
            <v>IAN</v>
          </cell>
          <cell r="L420">
            <v>1</v>
          </cell>
          <cell r="M420">
            <v>4036.14</v>
          </cell>
          <cell r="N420">
            <v>1</v>
          </cell>
          <cell r="O420">
            <v>105305.91500000001</v>
          </cell>
          <cell r="P420">
            <v>415</v>
          </cell>
        </row>
        <row r="421">
          <cell r="A421">
            <v>50006911</v>
          </cell>
          <cell r="B421">
            <v>30900</v>
          </cell>
          <cell r="C421" t="str">
            <v>SYSTEMS ANALYST II</v>
          </cell>
          <cell r="D421">
            <v>50000208</v>
          </cell>
          <cell r="E421" t="str">
            <v>BND-008</v>
          </cell>
          <cell r="F421">
            <v>3</v>
          </cell>
          <cell r="G421">
            <v>1826.23</v>
          </cell>
          <cell r="H421">
            <v>32.56</v>
          </cell>
          <cell r="I421">
            <v>11265</v>
          </cell>
          <cell r="J421" t="str">
            <v>JOHNSON</v>
          </cell>
          <cell r="K421" t="str">
            <v>RICHARD</v>
          </cell>
          <cell r="L421">
            <v>1</v>
          </cell>
          <cell r="M421">
            <v>2405.89</v>
          </cell>
          <cell r="N421">
            <v>1</v>
          </cell>
          <cell r="O421">
            <v>62790.181506000001</v>
          </cell>
          <cell r="P421">
            <v>416</v>
          </cell>
        </row>
        <row r="422">
          <cell r="A422">
            <v>50006912</v>
          </cell>
          <cell r="B422">
            <v>30900</v>
          </cell>
          <cell r="C422" t="str">
            <v>SYSTEMS ANALYST II</v>
          </cell>
          <cell r="D422">
            <v>50000208</v>
          </cell>
          <cell r="E422" t="str">
            <v>BND-008</v>
          </cell>
          <cell r="F422">
            <v>5</v>
          </cell>
          <cell r="G422">
            <v>1826.23</v>
          </cell>
          <cell r="H422">
            <v>36.18</v>
          </cell>
          <cell r="I422">
            <v>5404</v>
          </cell>
          <cell r="J422" t="str">
            <v>TILT</v>
          </cell>
          <cell r="K422" t="str">
            <v>MARTIN</v>
          </cell>
          <cell r="L422">
            <v>1</v>
          </cell>
          <cell r="M422">
            <v>2532.5700000000002</v>
          </cell>
          <cell r="N422">
            <v>1</v>
          </cell>
          <cell r="O422">
            <v>66072.857499999998</v>
          </cell>
          <cell r="P422">
            <v>417</v>
          </cell>
        </row>
        <row r="423">
          <cell r="A423">
            <v>50006913</v>
          </cell>
          <cell r="B423">
            <v>30900</v>
          </cell>
          <cell r="C423" t="str">
            <v>SYSTEMS ANALYST II</v>
          </cell>
          <cell r="D423">
            <v>50000208</v>
          </cell>
          <cell r="E423" t="str">
            <v>BND-008</v>
          </cell>
          <cell r="F423">
            <v>5</v>
          </cell>
          <cell r="G423">
            <v>1826.23</v>
          </cell>
          <cell r="H423">
            <v>36.18</v>
          </cell>
          <cell r="I423">
            <v>5223</v>
          </cell>
          <cell r="J423" t="str">
            <v>AU</v>
          </cell>
          <cell r="K423" t="str">
            <v>NORMAN</v>
          </cell>
          <cell r="L423">
            <v>1</v>
          </cell>
          <cell r="M423">
            <v>2532.5700000000002</v>
          </cell>
          <cell r="N423">
            <v>1</v>
          </cell>
          <cell r="O423">
            <v>66072.857499999998</v>
          </cell>
          <cell r="P423">
            <v>418</v>
          </cell>
        </row>
        <row r="424">
          <cell r="A424">
            <v>50006915</v>
          </cell>
          <cell r="B424">
            <v>30900</v>
          </cell>
          <cell r="C424" t="str">
            <v>SYSTEMS ANALYST IA</v>
          </cell>
          <cell r="D424">
            <v>50000208</v>
          </cell>
          <cell r="E424" t="str">
            <v>BND-007</v>
          </cell>
          <cell r="F424">
            <v>4</v>
          </cell>
          <cell r="G424">
            <v>1826.23</v>
          </cell>
          <cell r="H424">
            <v>30.69</v>
          </cell>
          <cell r="I424">
            <v>11264</v>
          </cell>
          <cell r="J424" t="str">
            <v>MILENOVIC</v>
          </cell>
          <cell r="K424" t="str">
            <v>VESNA</v>
          </cell>
          <cell r="L424">
            <v>1</v>
          </cell>
          <cell r="M424">
            <v>2260.9699999999998</v>
          </cell>
          <cell r="N424">
            <v>1</v>
          </cell>
          <cell r="O424">
            <v>58983.428292750003</v>
          </cell>
          <cell r="P424">
            <v>419</v>
          </cell>
        </row>
        <row r="425">
          <cell r="A425">
            <v>50006916</v>
          </cell>
          <cell r="B425">
            <v>30900</v>
          </cell>
          <cell r="C425" t="str">
            <v>SYSTEMS ANALYST III</v>
          </cell>
          <cell r="D425">
            <v>50000208</v>
          </cell>
          <cell r="E425" t="str">
            <v>BND-009</v>
          </cell>
          <cell r="F425">
            <v>5</v>
          </cell>
          <cell r="G425">
            <v>1826.23</v>
          </cell>
          <cell r="H425">
            <v>39.799999999999997</v>
          </cell>
          <cell r="I425">
            <v>475</v>
          </cell>
          <cell r="J425" t="str">
            <v>INGLIS</v>
          </cell>
          <cell r="K425" t="str">
            <v>MALCOLM</v>
          </cell>
          <cell r="L425">
            <v>1</v>
          </cell>
          <cell r="M425">
            <v>2785.97</v>
          </cell>
          <cell r="N425">
            <v>1</v>
          </cell>
          <cell r="O425">
            <v>72692.132500000007</v>
          </cell>
          <cell r="P425">
            <v>420</v>
          </cell>
        </row>
        <row r="426">
          <cell r="A426">
            <v>50006917</v>
          </cell>
          <cell r="B426">
            <v>30900</v>
          </cell>
          <cell r="C426" t="str">
            <v>SENIOR BRANCH HEAD ENGINEERING</v>
          </cell>
          <cell r="D426">
            <v>50000208</v>
          </cell>
          <cell r="E426" t="str">
            <v>BND-012</v>
          </cell>
          <cell r="F426">
            <v>5</v>
          </cell>
          <cell r="G426">
            <v>1826.23</v>
          </cell>
          <cell r="H426">
            <v>50.13</v>
          </cell>
          <cell r="I426">
            <v>5229</v>
          </cell>
          <cell r="J426" t="str">
            <v>WILLIAMS</v>
          </cell>
          <cell r="K426" t="str">
            <v>RHYS</v>
          </cell>
          <cell r="L426">
            <v>1</v>
          </cell>
          <cell r="M426">
            <v>3509.07</v>
          </cell>
          <cell r="N426">
            <v>1</v>
          </cell>
          <cell r="O426">
            <v>91547.49500000001</v>
          </cell>
          <cell r="P426">
            <v>421</v>
          </cell>
        </row>
        <row r="427">
          <cell r="A427">
            <v>50006922</v>
          </cell>
          <cell r="B427">
            <v>35600</v>
          </cell>
          <cell r="C427" t="str">
            <v>CIVIL ENGINEER II</v>
          </cell>
          <cell r="D427">
            <v>50010397</v>
          </cell>
          <cell r="E427" t="str">
            <v>BND-009</v>
          </cell>
          <cell r="F427">
            <v>5</v>
          </cell>
          <cell r="G427">
            <v>1826.23</v>
          </cell>
          <cell r="H427">
            <v>39.799999999999997</v>
          </cell>
          <cell r="I427">
            <v>893</v>
          </cell>
          <cell r="J427" t="str">
            <v>UNDERWOOD</v>
          </cell>
          <cell r="K427" t="str">
            <v>CHRIS</v>
          </cell>
          <cell r="L427">
            <v>1</v>
          </cell>
          <cell r="M427">
            <v>2785.97</v>
          </cell>
          <cell r="N427">
            <v>1</v>
          </cell>
          <cell r="O427">
            <v>72692.132500000007</v>
          </cell>
          <cell r="P427">
            <v>422</v>
          </cell>
        </row>
        <row r="428">
          <cell r="A428">
            <v>50006923</v>
          </cell>
          <cell r="B428">
            <v>34020</v>
          </cell>
          <cell r="C428" t="str">
            <v>CIVIL ENGINEER II</v>
          </cell>
          <cell r="D428">
            <v>50000213</v>
          </cell>
          <cell r="E428" t="str">
            <v>BND-009</v>
          </cell>
          <cell r="F428">
            <v>5</v>
          </cell>
          <cell r="G428">
            <v>1826.23</v>
          </cell>
          <cell r="H428">
            <v>39.799999999999997</v>
          </cell>
          <cell r="I428">
            <v>10316</v>
          </cell>
          <cell r="J428" t="str">
            <v>DOYLE</v>
          </cell>
          <cell r="K428" t="str">
            <v>DOUGLAS</v>
          </cell>
          <cell r="L428">
            <v>1</v>
          </cell>
          <cell r="M428">
            <v>2774.36</v>
          </cell>
          <cell r="N428">
            <v>1</v>
          </cell>
          <cell r="O428">
            <v>67302.733504500007</v>
          </cell>
          <cell r="P428">
            <v>423</v>
          </cell>
        </row>
        <row r="429">
          <cell r="A429">
            <v>50006924</v>
          </cell>
          <cell r="B429">
            <v>34040</v>
          </cell>
          <cell r="C429" t="str">
            <v>SUPERINTENDENT II</v>
          </cell>
          <cell r="D429">
            <v>50000215</v>
          </cell>
          <cell r="E429" t="str">
            <v>BND-110</v>
          </cell>
          <cell r="F429">
            <v>5</v>
          </cell>
          <cell r="G429">
            <v>2087.12</v>
          </cell>
          <cell r="H429">
            <v>37.61</v>
          </cell>
          <cell r="I429">
            <v>4733</v>
          </cell>
          <cell r="J429" t="str">
            <v>SYDENHAM</v>
          </cell>
          <cell r="K429" t="str">
            <v>DEREK</v>
          </cell>
          <cell r="L429">
            <v>1</v>
          </cell>
          <cell r="M429">
            <v>3008.78</v>
          </cell>
          <cell r="N429">
            <v>1</v>
          </cell>
          <cell r="O429">
            <v>78503.392500000002</v>
          </cell>
          <cell r="P429">
            <v>424</v>
          </cell>
        </row>
        <row r="430">
          <cell r="A430">
            <v>50006925</v>
          </cell>
          <cell r="B430">
            <v>34040</v>
          </cell>
          <cell r="C430" t="str">
            <v>SUPERINTENDENT II</v>
          </cell>
          <cell r="D430">
            <v>50000215</v>
          </cell>
          <cell r="E430" t="str">
            <v>BND-110</v>
          </cell>
          <cell r="F430">
            <v>5</v>
          </cell>
          <cell r="G430">
            <v>2087.12</v>
          </cell>
          <cell r="H430">
            <v>37.61</v>
          </cell>
          <cell r="I430">
            <v>2973</v>
          </cell>
          <cell r="J430" t="str">
            <v>PRENTICE</v>
          </cell>
          <cell r="K430" t="str">
            <v>JAMES</v>
          </cell>
          <cell r="L430">
            <v>1</v>
          </cell>
          <cell r="M430">
            <v>3008.78</v>
          </cell>
          <cell r="N430">
            <v>1</v>
          </cell>
          <cell r="O430">
            <v>78503.392500000002</v>
          </cell>
          <cell r="P430">
            <v>425</v>
          </cell>
        </row>
        <row r="431">
          <cell r="A431">
            <v>50006926</v>
          </cell>
          <cell r="B431">
            <v>34040</v>
          </cell>
          <cell r="C431" t="str">
            <v>SUPERINTENDENT II</v>
          </cell>
          <cell r="D431">
            <v>50000215</v>
          </cell>
          <cell r="E431" t="str">
            <v>BND-110</v>
          </cell>
          <cell r="F431">
            <v>5</v>
          </cell>
          <cell r="G431">
            <v>2087.12</v>
          </cell>
          <cell r="H431">
            <v>40.61</v>
          </cell>
          <cell r="I431">
            <v>2082</v>
          </cell>
          <cell r="J431" t="str">
            <v>ALEXANDER</v>
          </cell>
          <cell r="K431" t="str">
            <v>DENNIS</v>
          </cell>
          <cell r="L431">
            <v>1</v>
          </cell>
          <cell r="M431">
            <v>3248.77</v>
          </cell>
          <cell r="N431">
            <v>1</v>
          </cell>
          <cell r="O431">
            <v>78503</v>
          </cell>
          <cell r="P431">
            <v>426</v>
          </cell>
          <cell r="Q431" t="str">
            <v>Overfill</v>
          </cell>
        </row>
        <row r="432">
          <cell r="A432">
            <v>50006951</v>
          </cell>
          <cell r="B432">
            <v>36010</v>
          </cell>
          <cell r="C432" t="str">
            <v>CIVIL ENGINEER I</v>
          </cell>
          <cell r="D432">
            <v>50011227</v>
          </cell>
          <cell r="E432" t="str">
            <v>BND-008</v>
          </cell>
          <cell r="F432">
            <v>3</v>
          </cell>
          <cell r="G432">
            <v>1826.23</v>
          </cell>
          <cell r="H432">
            <v>32.56</v>
          </cell>
          <cell r="I432">
            <v>0</v>
          </cell>
          <cell r="L432">
            <v>1</v>
          </cell>
          <cell r="M432">
            <v>2279.25</v>
          </cell>
          <cell r="N432">
            <v>1</v>
          </cell>
          <cell r="O432">
            <v>59467.687500000007</v>
          </cell>
          <cell r="P432">
            <v>427</v>
          </cell>
        </row>
        <row r="433">
          <cell r="A433">
            <v>50006954</v>
          </cell>
          <cell r="B433">
            <v>37200</v>
          </cell>
          <cell r="C433" t="str">
            <v>CIVIL ENGINEER I</v>
          </cell>
          <cell r="D433">
            <v>50000219</v>
          </cell>
          <cell r="E433" t="str">
            <v>BND-008</v>
          </cell>
          <cell r="F433">
            <v>5</v>
          </cell>
          <cell r="G433">
            <v>1826.23</v>
          </cell>
          <cell r="H433">
            <v>36.18</v>
          </cell>
          <cell r="I433">
            <v>3380</v>
          </cell>
          <cell r="J433" t="str">
            <v>WOFF</v>
          </cell>
          <cell r="K433" t="str">
            <v>JOHN</v>
          </cell>
          <cell r="L433">
            <v>1</v>
          </cell>
          <cell r="M433">
            <v>2532.5700000000002</v>
          </cell>
          <cell r="N433">
            <v>1</v>
          </cell>
          <cell r="O433">
            <v>66072.857499999998</v>
          </cell>
          <cell r="P433">
            <v>428</v>
          </cell>
        </row>
        <row r="434">
          <cell r="A434">
            <v>50006955</v>
          </cell>
          <cell r="B434">
            <v>37200</v>
          </cell>
          <cell r="C434" t="str">
            <v>SENIOR BRANCH HEAD ENGINEERING</v>
          </cell>
          <cell r="D434">
            <v>50000219</v>
          </cell>
          <cell r="E434" t="str">
            <v>BND-012</v>
          </cell>
          <cell r="F434">
            <v>4</v>
          </cell>
          <cell r="G434">
            <v>1826.23</v>
          </cell>
          <cell r="H434">
            <v>47.62</v>
          </cell>
          <cell r="I434">
            <v>5090</v>
          </cell>
          <cell r="J434" t="str">
            <v>DESROCHERS</v>
          </cell>
          <cell r="K434" t="str">
            <v>DAVID</v>
          </cell>
          <cell r="L434">
            <v>1</v>
          </cell>
          <cell r="M434">
            <v>3509.07</v>
          </cell>
          <cell r="N434">
            <v>1</v>
          </cell>
          <cell r="O434">
            <v>89480.983439250005</v>
          </cell>
          <cell r="P434">
            <v>429</v>
          </cell>
        </row>
        <row r="435">
          <cell r="A435">
            <v>50006956</v>
          </cell>
          <cell r="B435">
            <v>34200</v>
          </cell>
          <cell r="C435" t="str">
            <v>BRANCH HEAD ENGINEERING</v>
          </cell>
          <cell r="D435">
            <v>50021275</v>
          </cell>
          <cell r="E435" t="str">
            <v>BND-011</v>
          </cell>
          <cell r="F435">
            <v>5</v>
          </cell>
          <cell r="G435">
            <v>1826.23</v>
          </cell>
          <cell r="H435">
            <v>46.42</v>
          </cell>
          <cell r="I435">
            <v>4108</v>
          </cell>
          <cell r="J435" t="str">
            <v>EVANS</v>
          </cell>
          <cell r="K435" t="str">
            <v>JOHN</v>
          </cell>
          <cell r="L435">
            <v>1</v>
          </cell>
          <cell r="M435">
            <v>3249.38</v>
          </cell>
          <cell r="N435">
            <v>1</v>
          </cell>
          <cell r="O435">
            <v>84776.087500000009</v>
          </cell>
          <cell r="P435">
            <v>430</v>
          </cell>
        </row>
        <row r="436">
          <cell r="A436">
            <v>50006957</v>
          </cell>
          <cell r="B436">
            <v>33020</v>
          </cell>
          <cell r="C436" t="str">
            <v>ELECTRICAL ENGINEER I</v>
          </cell>
          <cell r="D436">
            <v>50000232</v>
          </cell>
          <cell r="E436" t="str">
            <v>BND-008</v>
          </cell>
          <cell r="F436">
            <v>5</v>
          </cell>
          <cell r="G436">
            <v>1826.23</v>
          </cell>
          <cell r="H436">
            <v>36.18</v>
          </cell>
          <cell r="I436">
            <v>8117</v>
          </cell>
          <cell r="J436" t="str">
            <v>BLAGOJEVIC</v>
          </cell>
          <cell r="K436" t="str">
            <v>GRUJA</v>
          </cell>
          <cell r="L436">
            <v>1</v>
          </cell>
          <cell r="M436">
            <v>2532.5700000000002</v>
          </cell>
          <cell r="N436">
            <v>1</v>
          </cell>
          <cell r="O436">
            <v>66072.857499999998</v>
          </cell>
          <cell r="P436">
            <v>431</v>
          </cell>
        </row>
        <row r="437">
          <cell r="A437">
            <v>50006961</v>
          </cell>
          <cell r="B437">
            <v>32200</v>
          </cell>
          <cell r="C437" t="str">
            <v>CIVIL ENGINEER I</v>
          </cell>
          <cell r="D437">
            <v>50000238</v>
          </cell>
          <cell r="E437" t="str">
            <v>BND-006</v>
          </cell>
          <cell r="F437">
            <v>4</v>
          </cell>
          <cell r="G437">
            <v>1826.23</v>
          </cell>
          <cell r="H437">
            <v>27.41</v>
          </cell>
          <cell r="I437">
            <v>9330</v>
          </cell>
          <cell r="J437" t="str">
            <v>CHOU</v>
          </cell>
          <cell r="K437" t="str">
            <v>WINSTON</v>
          </cell>
          <cell r="L437">
            <v>1</v>
          </cell>
          <cell r="M437">
            <v>2019.49</v>
          </cell>
          <cell r="N437">
            <v>1</v>
          </cell>
          <cell r="O437">
            <v>59467.687500000007</v>
          </cell>
          <cell r="P437">
            <v>432</v>
          </cell>
        </row>
        <row r="438">
          <cell r="A438">
            <v>50006962</v>
          </cell>
          <cell r="B438">
            <v>32200</v>
          </cell>
          <cell r="C438" t="str">
            <v>CIVIL ENGINEER I</v>
          </cell>
          <cell r="D438">
            <v>50000238</v>
          </cell>
          <cell r="E438" t="str">
            <v>BND-008</v>
          </cell>
          <cell r="F438">
            <v>5</v>
          </cell>
          <cell r="G438">
            <v>1826.23</v>
          </cell>
          <cell r="H438">
            <v>36.18</v>
          </cell>
          <cell r="I438">
            <v>9321</v>
          </cell>
          <cell r="J438" t="str">
            <v>RYAN</v>
          </cell>
          <cell r="K438" t="str">
            <v>PATRICK</v>
          </cell>
          <cell r="L438">
            <v>1</v>
          </cell>
          <cell r="M438">
            <v>2532.5700000000002</v>
          </cell>
          <cell r="N438">
            <v>1</v>
          </cell>
          <cell r="O438">
            <v>66072.857499999998</v>
          </cell>
          <cell r="P438">
            <v>433</v>
          </cell>
        </row>
        <row r="439">
          <cell r="A439">
            <v>50006963</v>
          </cell>
          <cell r="B439">
            <v>32200</v>
          </cell>
          <cell r="C439" t="str">
            <v>SENIOR BRANCH HEAD ENGINEERING</v>
          </cell>
          <cell r="D439">
            <v>50000238</v>
          </cell>
          <cell r="E439" t="str">
            <v>BND-012</v>
          </cell>
          <cell r="F439">
            <v>5</v>
          </cell>
          <cell r="G439">
            <v>1826.23</v>
          </cell>
          <cell r="H439">
            <v>50.13</v>
          </cell>
          <cell r="I439">
            <v>4749</v>
          </cell>
          <cell r="J439" t="str">
            <v>BALLARD</v>
          </cell>
          <cell r="K439" t="str">
            <v>ELIZABETH</v>
          </cell>
          <cell r="L439">
            <v>1</v>
          </cell>
          <cell r="M439">
            <v>3509.07</v>
          </cell>
          <cell r="N439">
            <v>1</v>
          </cell>
          <cell r="O439">
            <v>91547.49500000001</v>
          </cell>
          <cell r="P439">
            <v>434</v>
          </cell>
        </row>
        <row r="440">
          <cell r="A440">
            <v>50006964</v>
          </cell>
          <cell r="B440">
            <v>32200</v>
          </cell>
          <cell r="C440" t="str">
            <v>CIVIL ENGINEER II</v>
          </cell>
          <cell r="D440">
            <v>50000238</v>
          </cell>
          <cell r="E440" t="str">
            <v>BND-009</v>
          </cell>
          <cell r="F440">
            <v>5</v>
          </cell>
          <cell r="G440">
            <v>1826.23</v>
          </cell>
          <cell r="H440">
            <v>39.799999999999997</v>
          </cell>
          <cell r="I440">
            <v>6611</v>
          </cell>
          <cell r="J440" t="str">
            <v>EDWARDS</v>
          </cell>
          <cell r="K440" t="str">
            <v>SCOTT</v>
          </cell>
          <cell r="L440">
            <v>1</v>
          </cell>
          <cell r="M440">
            <v>2785.97</v>
          </cell>
          <cell r="N440">
            <v>1</v>
          </cell>
          <cell r="O440">
            <v>72692.132500000007</v>
          </cell>
          <cell r="P440">
            <v>435</v>
          </cell>
        </row>
        <row r="441">
          <cell r="A441">
            <v>50006965</v>
          </cell>
          <cell r="B441">
            <v>32300</v>
          </cell>
          <cell r="C441" t="str">
            <v>BRANCH HEAD ENGINEERING</v>
          </cell>
          <cell r="D441">
            <v>50000239</v>
          </cell>
          <cell r="E441" t="str">
            <v>BND-011</v>
          </cell>
          <cell r="F441">
            <v>5</v>
          </cell>
          <cell r="G441">
            <v>1826.23</v>
          </cell>
          <cell r="H441">
            <v>46.42</v>
          </cell>
          <cell r="I441">
            <v>2507</v>
          </cell>
          <cell r="J441" t="str">
            <v>HALL</v>
          </cell>
          <cell r="K441" t="str">
            <v>JAMES</v>
          </cell>
          <cell r="L441">
            <v>1</v>
          </cell>
          <cell r="M441">
            <v>3249.38</v>
          </cell>
          <cell r="N441">
            <v>1</v>
          </cell>
          <cell r="O441">
            <v>84776.087500000009</v>
          </cell>
          <cell r="P441">
            <v>436</v>
          </cell>
        </row>
        <row r="442">
          <cell r="A442">
            <v>50006966</v>
          </cell>
          <cell r="B442">
            <v>31200</v>
          </cell>
          <cell r="C442" t="str">
            <v>BRANCH HEAD ENGINEERING</v>
          </cell>
          <cell r="D442">
            <v>50000240</v>
          </cell>
          <cell r="E442" t="str">
            <v>BND-011</v>
          </cell>
          <cell r="F442">
            <v>5</v>
          </cell>
          <cell r="G442">
            <v>1826.23</v>
          </cell>
          <cell r="H442">
            <v>46.42</v>
          </cell>
          <cell r="I442">
            <v>1212</v>
          </cell>
          <cell r="J442" t="str">
            <v>MACDONALD</v>
          </cell>
          <cell r="K442" t="str">
            <v>ROBERT</v>
          </cell>
          <cell r="L442">
            <v>1</v>
          </cell>
          <cell r="M442">
            <v>3249.38</v>
          </cell>
          <cell r="N442">
            <v>1</v>
          </cell>
          <cell r="O442">
            <v>84776.087500000009</v>
          </cell>
          <cell r="P442">
            <v>437</v>
          </cell>
        </row>
        <row r="443">
          <cell r="A443">
            <v>50006967</v>
          </cell>
          <cell r="B443">
            <v>31140</v>
          </cell>
          <cell r="C443" t="str">
            <v>MANAGER PARKING ENFORCEMENT</v>
          </cell>
          <cell r="D443">
            <v>50000241</v>
          </cell>
          <cell r="E443" t="str">
            <v>BND-010</v>
          </cell>
          <cell r="F443">
            <v>5</v>
          </cell>
          <cell r="G443">
            <v>1826.23</v>
          </cell>
          <cell r="H443">
            <v>42.99</v>
          </cell>
          <cell r="I443">
            <v>10</v>
          </cell>
          <cell r="J443" t="str">
            <v>YEOMANS</v>
          </cell>
          <cell r="K443" t="str">
            <v>RALPH</v>
          </cell>
          <cell r="L443">
            <v>1</v>
          </cell>
          <cell r="M443">
            <v>3009.28</v>
          </cell>
          <cell r="N443">
            <v>1</v>
          </cell>
          <cell r="O443">
            <v>78506.415000000008</v>
          </cell>
          <cell r="P443">
            <v>438</v>
          </cell>
        </row>
        <row r="444">
          <cell r="A444">
            <v>50006969</v>
          </cell>
          <cell r="B444">
            <v>30400</v>
          </cell>
          <cell r="C444" t="str">
            <v>CIVIL ENGINEER I</v>
          </cell>
          <cell r="D444">
            <v>50000226</v>
          </cell>
          <cell r="E444" t="str">
            <v>BND-008</v>
          </cell>
          <cell r="F444">
            <v>5</v>
          </cell>
          <cell r="G444">
            <v>913.12</v>
          </cell>
          <cell r="H444">
            <v>36.18</v>
          </cell>
          <cell r="I444">
            <v>6947</v>
          </cell>
          <cell r="J444" t="str">
            <v>KYLE</v>
          </cell>
          <cell r="K444" t="str">
            <v>TRACY</v>
          </cell>
          <cell r="L444">
            <v>0.5</v>
          </cell>
          <cell r="M444">
            <v>1266.27</v>
          </cell>
          <cell r="N444">
            <v>0.5</v>
          </cell>
          <cell r="O444">
            <v>33036.932500000003</v>
          </cell>
          <cell r="P444">
            <v>439</v>
          </cell>
        </row>
        <row r="445">
          <cell r="A445">
            <v>50006969</v>
          </cell>
          <cell r="B445">
            <v>30400</v>
          </cell>
          <cell r="C445" t="str">
            <v>CIVIL ENGINEER I</v>
          </cell>
          <cell r="D445">
            <v>50000226</v>
          </cell>
          <cell r="E445" t="str">
            <v>BND-008</v>
          </cell>
          <cell r="F445">
            <v>5</v>
          </cell>
          <cell r="G445">
            <v>913.12</v>
          </cell>
          <cell r="H445">
            <v>36.18</v>
          </cell>
          <cell r="I445">
            <v>7051</v>
          </cell>
          <cell r="J445" t="str">
            <v>MULJI</v>
          </cell>
          <cell r="K445" t="str">
            <v>KARIMA</v>
          </cell>
          <cell r="L445">
            <v>0.5</v>
          </cell>
          <cell r="M445">
            <v>1266.27</v>
          </cell>
          <cell r="N445">
            <v>0.5</v>
          </cell>
          <cell r="O445">
            <v>33036.932500000003</v>
          </cell>
          <cell r="P445">
            <v>440</v>
          </cell>
        </row>
        <row r="446">
          <cell r="A446">
            <v>50006970</v>
          </cell>
          <cell r="B446">
            <v>30400</v>
          </cell>
          <cell r="C446" t="str">
            <v>CIVIL ENGINEER I</v>
          </cell>
          <cell r="D446">
            <v>50000226</v>
          </cell>
          <cell r="E446" t="str">
            <v>BND-006</v>
          </cell>
          <cell r="F446">
            <v>4</v>
          </cell>
          <cell r="G446">
            <v>1826.23</v>
          </cell>
          <cell r="H446">
            <v>27.41</v>
          </cell>
          <cell r="I446">
            <v>11877</v>
          </cell>
          <cell r="J446" t="str">
            <v>PETRI</v>
          </cell>
          <cell r="K446" t="str">
            <v>ROBIN</v>
          </cell>
          <cell r="L446">
            <v>1</v>
          </cell>
          <cell r="M446">
            <v>1986.06</v>
          </cell>
          <cell r="N446">
            <v>1</v>
          </cell>
          <cell r="O446">
            <v>59467.687500000007</v>
          </cell>
          <cell r="P446">
            <v>441</v>
          </cell>
        </row>
        <row r="447">
          <cell r="A447">
            <v>50006971</v>
          </cell>
          <cell r="B447">
            <v>30400</v>
          </cell>
          <cell r="C447" t="str">
            <v>CIVIL ENGINEER I</v>
          </cell>
          <cell r="D447">
            <v>50000226</v>
          </cell>
          <cell r="E447" t="str">
            <v>BND-006</v>
          </cell>
          <cell r="F447">
            <v>5</v>
          </cell>
          <cell r="G447">
            <v>1826.23</v>
          </cell>
          <cell r="H447">
            <v>28.85</v>
          </cell>
          <cell r="I447">
            <v>11152</v>
          </cell>
          <cell r="J447" t="str">
            <v>MCKAY</v>
          </cell>
          <cell r="K447" t="str">
            <v>MARTIN</v>
          </cell>
          <cell r="L447">
            <v>1</v>
          </cell>
          <cell r="M447">
            <v>1969.08</v>
          </cell>
          <cell r="N447">
            <v>1</v>
          </cell>
          <cell r="O447">
            <v>59467.687500000007</v>
          </cell>
          <cell r="P447">
            <v>442</v>
          </cell>
        </row>
        <row r="448">
          <cell r="A448">
            <v>50006972</v>
          </cell>
          <cell r="B448">
            <v>30400</v>
          </cell>
          <cell r="C448" t="str">
            <v>CIVIL ENGINEER I</v>
          </cell>
          <cell r="D448">
            <v>50000226</v>
          </cell>
          <cell r="E448" t="str">
            <v>BND-008</v>
          </cell>
          <cell r="F448">
            <v>3</v>
          </cell>
          <cell r="G448">
            <v>1826.23</v>
          </cell>
          <cell r="H448">
            <v>32.56</v>
          </cell>
          <cell r="I448">
            <v>0</v>
          </cell>
          <cell r="L448">
            <v>1</v>
          </cell>
          <cell r="M448">
            <v>2279.25</v>
          </cell>
          <cell r="N448">
            <v>1</v>
          </cell>
          <cell r="O448">
            <v>59467.687500000007</v>
          </cell>
          <cell r="P448">
            <v>443</v>
          </cell>
        </row>
        <row r="449">
          <cell r="A449">
            <v>50006973</v>
          </cell>
          <cell r="B449">
            <v>30400</v>
          </cell>
          <cell r="C449" t="str">
            <v>SENIOR BRANCH HEAD ENGINEERING</v>
          </cell>
          <cell r="D449">
            <v>50000226</v>
          </cell>
          <cell r="E449" t="str">
            <v>BND-012</v>
          </cell>
          <cell r="F449">
            <v>5</v>
          </cell>
          <cell r="G449">
            <v>1826.23</v>
          </cell>
          <cell r="H449">
            <v>50.13</v>
          </cell>
          <cell r="I449">
            <v>5170</v>
          </cell>
          <cell r="J449" t="str">
            <v>CROWE</v>
          </cell>
          <cell r="K449" t="str">
            <v>BRIAN</v>
          </cell>
          <cell r="L449">
            <v>1</v>
          </cell>
          <cell r="M449">
            <v>3509.07</v>
          </cell>
          <cell r="N449">
            <v>1</v>
          </cell>
          <cell r="O449">
            <v>91547.49500000001</v>
          </cell>
          <cell r="P449">
            <v>444</v>
          </cell>
        </row>
        <row r="450">
          <cell r="A450">
            <v>50006974</v>
          </cell>
          <cell r="B450">
            <v>30400</v>
          </cell>
          <cell r="C450" t="str">
            <v>CIVIL ENGINEER II</v>
          </cell>
          <cell r="D450">
            <v>50000226</v>
          </cell>
          <cell r="E450" t="str">
            <v>BND-009</v>
          </cell>
          <cell r="F450">
            <v>3</v>
          </cell>
          <cell r="G450">
            <v>1826.23</v>
          </cell>
          <cell r="H450">
            <v>35.82</v>
          </cell>
          <cell r="I450">
            <v>0</v>
          </cell>
          <cell r="L450">
            <v>1</v>
          </cell>
          <cell r="M450">
            <v>2507.4299999999998</v>
          </cell>
          <cell r="N450">
            <v>1</v>
          </cell>
          <cell r="O450">
            <v>71026.573497749996</v>
          </cell>
          <cell r="P450">
            <v>445</v>
          </cell>
        </row>
        <row r="451">
          <cell r="A451">
            <v>50006975</v>
          </cell>
          <cell r="B451">
            <v>30300</v>
          </cell>
          <cell r="C451" t="str">
            <v>SURVEYOR I</v>
          </cell>
          <cell r="D451">
            <v>50000227</v>
          </cell>
          <cell r="E451" t="str">
            <v>BND-008</v>
          </cell>
          <cell r="F451">
            <v>5</v>
          </cell>
          <cell r="G451">
            <v>1826.23</v>
          </cell>
          <cell r="H451">
            <v>36.18</v>
          </cell>
          <cell r="I451">
            <v>3296</v>
          </cell>
          <cell r="J451" t="str">
            <v>DI NOZZI</v>
          </cell>
          <cell r="K451" t="str">
            <v>ALESSANDRO</v>
          </cell>
          <cell r="L451">
            <v>1</v>
          </cell>
          <cell r="M451">
            <v>2532.5700000000002</v>
          </cell>
          <cell r="N451">
            <v>1</v>
          </cell>
          <cell r="O451">
            <v>66072.857499999998</v>
          </cell>
          <cell r="P451">
            <v>446</v>
          </cell>
        </row>
        <row r="452">
          <cell r="A452">
            <v>50006976</v>
          </cell>
          <cell r="B452">
            <v>30300</v>
          </cell>
          <cell r="C452" t="str">
            <v>SURVEYOR I</v>
          </cell>
          <cell r="D452">
            <v>50000227</v>
          </cell>
          <cell r="E452" t="str">
            <v>BND-008</v>
          </cell>
          <cell r="F452">
            <v>5</v>
          </cell>
          <cell r="G452">
            <v>1826.23</v>
          </cell>
          <cell r="H452">
            <v>36.18</v>
          </cell>
          <cell r="I452">
            <v>2586</v>
          </cell>
          <cell r="J452" t="str">
            <v>LARSON</v>
          </cell>
          <cell r="K452" t="str">
            <v>JOHN</v>
          </cell>
          <cell r="L452">
            <v>1</v>
          </cell>
          <cell r="M452">
            <v>2532.5700000000002</v>
          </cell>
          <cell r="N452">
            <v>1</v>
          </cell>
          <cell r="O452">
            <v>66072.857499999998</v>
          </cell>
          <cell r="P452">
            <v>447</v>
          </cell>
        </row>
        <row r="453">
          <cell r="A453">
            <v>50006977</v>
          </cell>
          <cell r="B453">
            <v>30300</v>
          </cell>
          <cell r="C453" t="str">
            <v>SURVEYOR I</v>
          </cell>
          <cell r="D453">
            <v>50000227</v>
          </cell>
          <cell r="E453" t="str">
            <v>BND-008</v>
          </cell>
          <cell r="F453">
            <v>5</v>
          </cell>
          <cell r="G453">
            <v>1826.23</v>
          </cell>
          <cell r="H453">
            <v>36.18</v>
          </cell>
          <cell r="I453">
            <v>2653</v>
          </cell>
          <cell r="J453" t="str">
            <v>WONG</v>
          </cell>
          <cell r="K453" t="str">
            <v>FRED</v>
          </cell>
          <cell r="L453">
            <v>1</v>
          </cell>
          <cell r="M453">
            <v>2532.5700000000002</v>
          </cell>
          <cell r="N453">
            <v>1</v>
          </cell>
          <cell r="O453">
            <v>66072.857499999998</v>
          </cell>
          <cell r="P453">
            <v>448</v>
          </cell>
        </row>
        <row r="454">
          <cell r="A454">
            <v>50006978</v>
          </cell>
          <cell r="B454">
            <v>30300</v>
          </cell>
          <cell r="C454" t="str">
            <v>SURVEYOR II</v>
          </cell>
          <cell r="D454">
            <v>50000227</v>
          </cell>
          <cell r="E454" t="str">
            <v>BND-009</v>
          </cell>
          <cell r="F454">
            <v>3</v>
          </cell>
          <cell r="G454">
            <v>1826.23</v>
          </cell>
          <cell r="H454">
            <v>35.82</v>
          </cell>
          <cell r="I454">
            <v>0</v>
          </cell>
          <cell r="L454">
            <v>1</v>
          </cell>
          <cell r="M454">
            <v>2507.4299999999998</v>
          </cell>
          <cell r="N454">
            <v>1</v>
          </cell>
          <cell r="O454">
            <v>72692.132500000007</v>
          </cell>
          <cell r="P454">
            <v>449</v>
          </cell>
        </row>
        <row r="455">
          <cell r="A455">
            <v>50006979</v>
          </cell>
          <cell r="B455">
            <v>30300</v>
          </cell>
          <cell r="C455" t="str">
            <v>SURVEYOR III</v>
          </cell>
          <cell r="D455">
            <v>50000227</v>
          </cell>
          <cell r="E455" t="str">
            <v>BND-012</v>
          </cell>
          <cell r="F455">
            <v>4</v>
          </cell>
          <cell r="G455">
            <v>1826.23</v>
          </cell>
          <cell r="H455">
            <v>47.62</v>
          </cell>
          <cell r="I455">
            <v>4289</v>
          </cell>
          <cell r="J455" t="str">
            <v>THOMSON</v>
          </cell>
          <cell r="K455" t="str">
            <v>MICHAEL</v>
          </cell>
          <cell r="L455">
            <v>1</v>
          </cell>
          <cell r="M455">
            <v>3509.07</v>
          </cell>
          <cell r="N455">
            <v>1</v>
          </cell>
          <cell r="O455">
            <v>84776.087500000009</v>
          </cell>
          <cell r="P455">
            <v>450</v>
          </cell>
        </row>
        <row r="456">
          <cell r="A456">
            <v>50006981</v>
          </cell>
          <cell r="B456">
            <v>31200</v>
          </cell>
          <cell r="C456" t="str">
            <v>CIVIL ENGINEER II</v>
          </cell>
          <cell r="D456">
            <v>50000240</v>
          </cell>
          <cell r="E456" t="str">
            <v>BND-009</v>
          </cell>
          <cell r="F456">
            <v>5</v>
          </cell>
          <cell r="G456">
            <v>1826.23</v>
          </cell>
          <cell r="H456">
            <v>39.799999999999997</v>
          </cell>
          <cell r="I456">
            <v>5121</v>
          </cell>
          <cell r="J456" t="str">
            <v>PINSKER</v>
          </cell>
          <cell r="K456" t="str">
            <v>PAUL</v>
          </cell>
          <cell r="L456">
            <v>1</v>
          </cell>
          <cell r="M456">
            <v>2785.97</v>
          </cell>
          <cell r="N456">
            <v>1</v>
          </cell>
          <cell r="O456">
            <v>72692.132500000007</v>
          </cell>
          <cell r="P456">
            <v>451</v>
          </cell>
        </row>
        <row r="457">
          <cell r="A457">
            <v>50007008</v>
          </cell>
          <cell r="B457">
            <v>37230</v>
          </cell>
          <cell r="C457" t="str">
            <v>TRADES FOREMAN</v>
          </cell>
          <cell r="D457">
            <v>50011225</v>
          </cell>
          <cell r="E457" t="str">
            <v>GR-061</v>
          </cell>
          <cell r="F457">
            <v>3</v>
          </cell>
          <cell r="G457">
            <v>2087.12</v>
          </cell>
          <cell r="H457">
            <v>27.8</v>
          </cell>
          <cell r="I457">
            <v>1155</v>
          </cell>
          <cell r="J457" t="str">
            <v>WRAY</v>
          </cell>
          <cell r="K457" t="str">
            <v>GARY</v>
          </cell>
          <cell r="L457">
            <v>1</v>
          </cell>
          <cell r="M457">
            <v>2223.98</v>
          </cell>
          <cell r="N457">
            <v>1</v>
          </cell>
          <cell r="O457">
            <v>58823.777787499996</v>
          </cell>
          <cell r="P457">
            <v>452</v>
          </cell>
        </row>
        <row r="458">
          <cell r="A458">
            <v>50007009</v>
          </cell>
          <cell r="B458">
            <v>33060</v>
          </cell>
          <cell r="C458" t="str">
            <v>TRADES FOREMAN</v>
          </cell>
          <cell r="D458">
            <v>50011231</v>
          </cell>
          <cell r="E458" t="str">
            <v>GR-061</v>
          </cell>
          <cell r="F458">
            <v>3</v>
          </cell>
          <cell r="G458">
            <v>2087.12</v>
          </cell>
          <cell r="H458">
            <v>27.8</v>
          </cell>
          <cell r="I458">
            <v>3707</v>
          </cell>
          <cell r="J458" t="str">
            <v>MORIN</v>
          </cell>
          <cell r="K458" t="str">
            <v>GORDON</v>
          </cell>
          <cell r="L458">
            <v>1</v>
          </cell>
          <cell r="M458">
            <v>2223.98</v>
          </cell>
          <cell r="N458">
            <v>1</v>
          </cell>
          <cell r="O458">
            <v>58823.777787499996</v>
          </cell>
          <cell r="P458">
            <v>453</v>
          </cell>
        </row>
        <row r="459">
          <cell r="A459">
            <v>50007014</v>
          </cell>
          <cell r="B459">
            <v>35480</v>
          </cell>
          <cell r="C459" t="str">
            <v>FOREMAN II</v>
          </cell>
          <cell r="D459">
            <v>50011102</v>
          </cell>
          <cell r="E459" t="str">
            <v>GR-024</v>
          </cell>
          <cell r="F459">
            <v>3</v>
          </cell>
          <cell r="G459">
            <v>2087.12</v>
          </cell>
          <cell r="H459">
            <v>25.15</v>
          </cell>
          <cell r="I459">
            <v>4087</v>
          </cell>
          <cell r="J459" t="str">
            <v>BAILEY</v>
          </cell>
          <cell r="K459" t="str">
            <v>VIVERT</v>
          </cell>
          <cell r="L459">
            <v>0.15</v>
          </cell>
          <cell r="M459">
            <v>301.8</v>
          </cell>
          <cell r="N459">
            <v>0.15</v>
          </cell>
          <cell r="O459">
            <v>7874</v>
          </cell>
          <cell r="P459">
            <v>454</v>
          </cell>
        </row>
        <row r="460">
          <cell r="A460">
            <v>50007014</v>
          </cell>
          <cell r="B460">
            <v>35480</v>
          </cell>
          <cell r="C460" t="str">
            <v>FOREMAN II</v>
          </cell>
          <cell r="D460">
            <v>50011102</v>
          </cell>
          <cell r="E460" t="str">
            <v>GR-024</v>
          </cell>
          <cell r="F460">
            <v>3</v>
          </cell>
          <cell r="G460">
            <v>2087.12</v>
          </cell>
          <cell r="H460">
            <v>25.15</v>
          </cell>
          <cell r="I460">
            <v>4087</v>
          </cell>
          <cell r="J460" t="str">
            <v>BAILEY</v>
          </cell>
          <cell r="K460" t="str">
            <v>VIVERT</v>
          </cell>
          <cell r="L460">
            <v>0.85</v>
          </cell>
          <cell r="M460">
            <v>1710.18</v>
          </cell>
          <cell r="N460">
            <v>0.85</v>
          </cell>
          <cell r="O460">
            <v>44628</v>
          </cell>
          <cell r="P460">
            <v>455</v>
          </cell>
        </row>
        <row r="461">
          <cell r="A461">
            <v>50007178</v>
          </cell>
          <cell r="B461">
            <v>30095</v>
          </cell>
          <cell r="C461" t="str">
            <v>ADMINISTRATIVE ASSISTANT 4</v>
          </cell>
          <cell r="D461">
            <v>50011325</v>
          </cell>
          <cell r="E461" t="str">
            <v>BND-004</v>
          </cell>
          <cell r="F461">
            <v>5</v>
          </cell>
          <cell r="G461">
            <v>1826.23</v>
          </cell>
          <cell r="H461">
            <v>23.52</v>
          </cell>
          <cell r="I461">
            <v>3097</v>
          </cell>
          <cell r="J461" t="str">
            <v>SANDERSON</v>
          </cell>
          <cell r="K461" t="str">
            <v>SHERRILL</v>
          </cell>
          <cell r="L461">
            <v>1</v>
          </cell>
          <cell r="M461">
            <v>1646.38</v>
          </cell>
          <cell r="N461">
            <v>1</v>
          </cell>
          <cell r="O461">
            <v>42958.792500000003</v>
          </cell>
          <cell r="P461">
            <v>456</v>
          </cell>
        </row>
        <row r="462">
          <cell r="A462">
            <v>50007179</v>
          </cell>
          <cell r="B462">
            <v>30095</v>
          </cell>
          <cell r="C462" t="str">
            <v>ADMINISTRATIVE ASSISTANT 4</v>
          </cell>
          <cell r="D462">
            <v>50011325</v>
          </cell>
          <cell r="E462" t="str">
            <v>BND-004</v>
          </cell>
          <cell r="F462">
            <v>5</v>
          </cell>
          <cell r="G462">
            <v>1826.23</v>
          </cell>
          <cell r="H462">
            <v>23.52</v>
          </cell>
          <cell r="I462">
            <v>605</v>
          </cell>
          <cell r="J462" t="str">
            <v>HALVERSON</v>
          </cell>
          <cell r="K462" t="str">
            <v>JANICE</v>
          </cell>
          <cell r="L462">
            <v>1</v>
          </cell>
          <cell r="M462">
            <v>1646.38</v>
          </cell>
          <cell r="N462">
            <v>1</v>
          </cell>
          <cell r="O462">
            <v>42958.792500000003</v>
          </cell>
          <cell r="P462">
            <v>457</v>
          </cell>
        </row>
        <row r="463">
          <cell r="A463">
            <v>50007182</v>
          </cell>
          <cell r="B463">
            <v>33060</v>
          </cell>
          <cell r="C463" t="str">
            <v>FOREMAN IIA</v>
          </cell>
          <cell r="D463">
            <v>50011231</v>
          </cell>
          <cell r="E463" t="str">
            <v>GR-025</v>
          </cell>
          <cell r="F463">
            <v>3</v>
          </cell>
          <cell r="G463">
            <v>2087.12</v>
          </cell>
          <cell r="H463">
            <v>26.2</v>
          </cell>
          <cell r="I463">
            <v>0</v>
          </cell>
          <cell r="L463">
            <v>1</v>
          </cell>
          <cell r="M463">
            <v>2096.0300000000002</v>
          </cell>
          <cell r="N463">
            <v>1</v>
          </cell>
          <cell r="O463">
            <v>55439.661832499994</v>
          </cell>
          <cell r="P463">
            <v>458</v>
          </cell>
        </row>
        <row r="464">
          <cell r="A464">
            <v>50007184</v>
          </cell>
          <cell r="B464">
            <v>31140</v>
          </cell>
          <cell r="C464" t="str">
            <v>CLERK II</v>
          </cell>
          <cell r="D464">
            <v>50000241</v>
          </cell>
          <cell r="E464" t="str">
            <v>GR-013</v>
          </cell>
          <cell r="F464">
            <v>3</v>
          </cell>
          <cell r="G464">
            <v>1826.23</v>
          </cell>
          <cell r="H464">
            <v>16.760000000000002</v>
          </cell>
          <cell r="I464">
            <v>0</v>
          </cell>
          <cell r="L464">
            <v>1</v>
          </cell>
          <cell r="M464">
            <v>1173.2</v>
          </cell>
          <cell r="N464">
            <v>1</v>
          </cell>
          <cell r="O464">
            <v>30612.887500000001</v>
          </cell>
          <cell r="P464">
            <v>459</v>
          </cell>
        </row>
        <row r="465">
          <cell r="A465">
            <v>50007205</v>
          </cell>
          <cell r="B465">
            <v>36010</v>
          </cell>
          <cell r="C465" t="str">
            <v>SYSTEMS ANALYST II</v>
          </cell>
          <cell r="D465">
            <v>50011227</v>
          </cell>
          <cell r="E465" t="str">
            <v>BND-008</v>
          </cell>
          <cell r="F465">
            <v>3</v>
          </cell>
          <cell r="G465">
            <v>1826.23</v>
          </cell>
          <cell r="H465">
            <v>32.56</v>
          </cell>
          <cell r="I465">
            <v>11794</v>
          </cell>
          <cell r="J465" t="str">
            <v>MCKIBBEN</v>
          </cell>
          <cell r="K465" t="str">
            <v>SHAUN</v>
          </cell>
          <cell r="L465">
            <v>1</v>
          </cell>
          <cell r="M465">
            <v>2391.63</v>
          </cell>
          <cell r="N465">
            <v>1</v>
          </cell>
          <cell r="O465">
            <v>59467.687500000007</v>
          </cell>
          <cell r="P465">
            <v>460</v>
          </cell>
        </row>
        <row r="466">
          <cell r="A466">
            <v>50007717</v>
          </cell>
          <cell r="B466">
            <v>31180</v>
          </cell>
          <cell r="C466" t="str">
            <v>COIN COLLECTOR</v>
          </cell>
          <cell r="D466">
            <v>50007684</v>
          </cell>
          <cell r="E466" t="str">
            <v>GR-056</v>
          </cell>
          <cell r="F466">
            <v>7</v>
          </cell>
          <cell r="G466">
            <v>1826.23</v>
          </cell>
          <cell r="H466">
            <v>20.52</v>
          </cell>
          <cell r="I466">
            <v>4516</v>
          </cell>
          <cell r="J466" t="str">
            <v>BRUIN</v>
          </cell>
          <cell r="K466" t="str">
            <v>RICHARD</v>
          </cell>
          <cell r="L466">
            <v>1</v>
          </cell>
          <cell r="M466">
            <v>1436.38</v>
          </cell>
          <cell r="N466">
            <v>1</v>
          </cell>
          <cell r="O466">
            <v>37483.03</v>
          </cell>
          <cell r="P466">
            <v>461</v>
          </cell>
        </row>
        <row r="467">
          <cell r="A467">
            <v>50007718</v>
          </cell>
          <cell r="B467">
            <v>31180</v>
          </cell>
          <cell r="C467" t="str">
            <v>COIN COLLECTOR</v>
          </cell>
          <cell r="D467">
            <v>50007684</v>
          </cell>
          <cell r="E467" t="str">
            <v>GR-056</v>
          </cell>
          <cell r="F467">
            <v>7</v>
          </cell>
          <cell r="G467">
            <v>1826.23</v>
          </cell>
          <cell r="H467">
            <v>20.52</v>
          </cell>
          <cell r="I467">
            <v>7420</v>
          </cell>
          <cell r="J467" t="str">
            <v>AGOSTI</v>
          </cell>
          <cell r="K467" t="str">
            <v>GIOVANNI</v>
          </cell>
          <cell r="L467">
            <v>1</v>
          </cell>
          <cell r="M467">
            <v>1436.38</v>
          </cell>
          <cell r="N467">
            <v>1</v>
          </cell>
          <cell r="O467">
            <v>37483.03</v>
          </cell>
          <cell r="P467">
            <v>462</v>
          </cell>
        </row>
        <row r="468">
          <cell r="A468">
            <v>50007719</v>
          </cell>
          <cell r="B468">
            <v>31180</v>
          </cell>
          <cell r="C468" t="str">
            <v>COIN COLLECTOR</v>
          </cell>
          <cell r="D468">
            <v>50007684</v>
          </cell>
          <cell r="E468" t="str">
            <v>GR-056</v>
          </cell>
          <cell r="F468">
            <v>7</v>
          </cell>
          <cell r="G468">
            <v>1826.23</v>
          </cell>
          <cell r="H468">
            <v>20.52</v>
          </cell>
          <cell r="I468">
            <v>1205</v>
          </cell>
          <cell r="J468" t="str">
            <v>TISDALE</v>
          </cell>
          <cell r="K468" t="str">
            <v>JAMES</v>
          </cell>
          <cell r="L468">
            <v>1</v>
          </cell>
          <cell r="M468">
            <v>1436.38</v>
          </cell>
          <cell r="N468">
            <v>1</v>
          </cell>
          <cell r="O468">
            <v>37483.03</v>
          </cell>
          <cell r="P468">
            <v>463</v>
          </cell>
        </row>
        <row r="469">
          <cell r="A469">
            <v>50007720</v>
          </cell>
          <cell r="B469">
            <v>31180</v>
          </cell>
          <cell r="C469" t="str">
            <v>COIN COLLECTOR</v>
          </cell>
          <cell r="D469">
            <v>50007684</v>
          </cell>
          <cell r="E469" t="str">
            <v>GR-056</v>
          </cell>
          <cell r="F469">
            <v>7</v>
          </cell>
          <cell r="G469">
            <v>1826.23</v>
          </cell>
          <cell r="H469">
            <v>20.52</v>
          </cell>
          <cell r="I469">
            <v>642</v>
          </cell>
          <cell r="J469" t="str">
            <v>KINNEAR</v>
          </cell>
          <cell r="K469" t="str">
            <v>JOHN</v>
          </cell>
          <cell r="L469">
            <v>1</v>
          </cell>
          <cell r="M469">
            <v>1436.38</v>
          </cell>
          <cell r="N469">
            <v>1</v>
          </cell>
          <cell r="O469">
            <v>37483.03</v>
          </cell>
          <cell r="P469">
            <v>464</v>
          </cell>
        </row>
        <row r="470">
          <cell r="A470">
            <v>50007721</v>
          </cell>
          <cell r="B470">
            <v>31180</v>
          </cell>
          <cell r="C470" t="str">
            <v>COIN COLLECTOR</v>
          </cell>
          <cell r="D470">
            <v>50007684</v>
          </cell>
          <cell r="E470" t="str">
            <v>GR-056</v>
          </cell>
          <cell r="F470">
            <v>7</v>
          </cell>
          <cell r="G470">
            <v>1826.23</v>
          </cell>
          <cell r="H470">
            <v>20.52</v>
          </cell>
          <cell r="I470">
            <v>2627</v>
          </cell>
          <cell r="J470" t="str">
            <v>MCCREEDY</v>
          </cell>
          <cell r="K470" t="str">
            <v>WILLIAM</v>
          </cell>
          <cell r="L470">
            <v>1</v>
          </cell>
          <cell r="M470">
            <v>1436.38</v>
          </cell>
          <cell r="N470">
            <v>1</v>
          </cell>
          <cell r="O470">
            <v>37483.03</v>
          </cell>
          <cell r="P470">
            <v>465</v>
          </cell>
        </row>
        <row r="471">
          <cell r="A471">
            <v>50007722</v>
          </cell>
          <cell r="B471">
            <v>31180</v>
          </cell>
          <cell r="C471" t="str">
            <v>COIN COLLECTOR</v>
          </cell>
          <cell r="D471">
            <v>50007684</v>
          </cell>
          <cell r="E471" t="str">
            <v>GR-056</v>
          </cell>
          <cell r="F471">
            <v>7</v>
          </cell>
          <cell r="G471">
            <v>1826.23</v>
          </cell>
          <cell r="H471">
            <v>20.52</v>
          </cell>
          <cell r="I471">
            <v>2025</v>
          </cell>
          <cell r="J471" t="str">
            <v>GEE</v>
          </cell>
          <cell r="K471" t="str">
            <v>JOE</v>
          </cell>
          <cell r="L471">
            <v>1</v>
          </cell>
          <cell r="M471">
            <v>1436.38</v>
          </cell>
          <cell r="N471">
            <v>1</v>
          </cell>
          <cell r="O471">
            <v>37483.03</v>
          </cell>
          <cell r="P471">
            <v>466</v>
          </cell>
        </row>
        <row r="472">
          <cell r="A472">
            <v>50007723</v>
          </cell>
          <cell r="B472">
            <v>31180</v>
          </cell>
          <cell r="C472" t="str">
            <v>COIN COLLECTOR</v>
          </cell>
          <cell r="D472">
            <v>50007684</v>
          </cell>
          <cell r="E472" t="str">
            <v>GR-056</v>
          </cell>
          <cell r="F472">
            <v>6</v>
          </cell>
          <cell r="G472">
            <v>2087.12</v>
          </cell>
          <cell r="H472">
            <v>19.7</v>
          </cell>
          <cell r="I472">
            <v>4122</v>
          </cell>
          <cell r="J472" t="str">
            <v>MACKAY</v>
          </cell>
          <cell r="K472" t="str">
            <v>IAN</v>
          </cell>
          <cell r="L472">
            <v>1</v>
          </cell>
          <cell r="M472">
            <v>1641.59</v>
          </cell>
          <cell r="N472">
            <v>1</v>
          </cell>
          <cell r="O472">
            <v>37483.03</v>
          </cell>
          <cell r="P472">
            <v>467</v>
          </cell>
        </row>
        <row r="473">
          <cell r="A473">
            <v>50007724</v>
          </cell>
          <cell r="B473">
            <v>31180</v>
          </cell>
          <cell r="C473" t="str">
            <v>COIN COLLECTOR</v>
          </cell>
          <cell r="D473">
            <v>50007684</v>
          </cell>
          <cell r="E473" t="str">
            <v>GR-056</v>
          </cell>
          <cell r="F473">
            <v>7</v>
          </cell>
          <cell r="G473">
            <v>1826.23</v>
          </cell>
          <cell r="H473">
            <v>20.52</v>
          </cell>
          <cell r="I473">
            <v>3923</v>
          </cell>
          <cell r="J473" t="str">
            <v>CHAN</v>
          </cell>
          <cell r="K473" t="str">
            <v>HANSEN</v>
          </cell>
          <cell r="L473">
            <v>1</v>
          </cell>
          <cell r="M473">
            <v>1417.25</v>
          </cell>
          <cell r="N473">
            <v>1</v>
          </cell>
          <cell r="O473">
            <v>37483.03</v>
          </cell>
          <cell r="P473">
            <v>468</v>
          </cell>
        </row>
        <row r="474">
          <cell r="A474">
            <v>50007725</v>
          </cell>
          <cell r="B474">
            <v>31180</v>
          </cell>
          <cell r="C474" t="str">
            <v>COIN COLLECTOR</v>
          </cell>
          <cell r="D474">
            <v>50007684</v>
          </cell>
          <cell r="E474" t="str">
            <v>GR-056</v>
          </cell>
          <cell r="F474">
            <v>7</v>
          </cell>
          <cell r="G474">
            <v>1819.97</v>
          </cell>
          <cell r="H474">
            <v>20.52</v>
          </cell>
          <cell r="I474">
            <v>4638</v>
          </cell>
          <cell r="J474" t="str">
            <v>FERDIS</v>
          </cell>
          <cell r="K474" t="str">
            <v>DEREK</v>
          </cell>
          <cell r="L474">
            <v>1</v>
          </cell>
          <cell r="M474">
            <v>1431.47</v>
          </cell>
          <cell r="N474">
            <v>1</v>
          </cell>
          <cell r="O474">
            <v>37354.07</v>
          </cell>
          <cell r="P474">
            <v>469</v>
          </cell>
        </row>
        <row r="475">
          <cell r="A475">
            <v>50007726</v>
          </cell>
          <cell r="B475">
            <v>31180</v>
          </cell>
          <cell r="C475" t="str">
            <v>COIN COLLECTOR</v>
          </cell>
          <cell r="D475">
            <v>50007684</v>
          </cell>
          <cell r="E475" t="str">
            <v>GR-056</v>
          </cell>
          <cell r="F475">
            <v>3</v>
          </cell>
          <cell r="G475">
            <v>1826.23</v>
          </cell>
          <cell r="H475">
            <v>17.46</v>
          </cell>
          <cell r="I475">
            <v>0</v>
          </cell>
          <cell r="L475">
            <v>1</v>
          </cell>
          <cell r="M475">
            <v>1222.23</v>
          </cell>
          <cell r="N475">
            <v>1</v>
          </cell>
          <cell r="O475">
            <v>37354.07</v>
          </cell>
          <cell r="P475">
            <v>470</v>
          </cell>
        </row>
        <row r="476">
          <cell r="A476">
            <v>50007727</v>
          </cell>
          <cell r="B476">
            <v>31180</v>
          </cell>
          <cell r="C476" t="str">
            <v>COIN COLLECTOR</v>
          </cell>
          <cell r="D476">
            <v>50007684</v>
          </cell>
          <cell r="E476" t="str">
            <v>GR-056</v>
          </cell>
          <cell r="F476">
            <v>3</v>
          </cell>
          <cell r="G476">
            <v>1826.23</v>
          </cell>
          <cell r="H476">
            <v>17.46</v>
          </cell>
          <cell r="I476">
            <v>0</v>
          </cell>
          <cell r="L476">
            <v>1</v>
          </cell>
          <cell r="M476">
            <v>1222.23</v>
          </cell>
          <cell r="N476">
            <v>1</v>
          </cell>
          <cell r="O476">
            <v>37354.07</v>
          </cell>
          <cell r="P476">
            <v>471</v>
          </cell>
        </row>
        <row r="477">
          <cell r="A477">
            <v>50007728</v>
          </cell>
          <cell r="B477">
            <v>31180</v>
          </cell>
          <cell r="C477" t="str">
            <v>COIN COLLECTOR</v>
          </cell>
          <cell r="D477">
            <v>50007684</v>
          </cell>
          <cell r="E477" t="str">
            <v>GR-056</v>
          </cell>
          <cell r="F477">
            <v>7</v>
          </cell>
          <cell r="G477">
            <v>1819.97</v>
          </cell>
          <cell r="H477">
            <v>20.52</v>
          </cell>
          <cell r="I477">
            <v>740</v>
          </cell>
          <cell r="J477" t="str">
            <v>MOORE</v>
          </cell>
          <cell r="K477" t="str">
            <v>MICHAEL</v>
          </cell>
          <cell r="L477">
            <v>1</v>
          </cell>
          <cell r="M477">
            <v>1431.47</v>
          </cell>
          <cell r="N477">
            <v>1</v>
          </cell>
          <cell r="O477">
            <v>37354.07</v>
          </cell>
          <cell r="P477">
            <v>472</v>
          </cell>
        </row>
        <row r="478">
          <cell r="A478">
            <v>50008827</v>
          </cell>
          <cell r="B478">
            <v>37200</v>
          </cell>
          <cell r="C478" t="str">
            <v>ENGINEERING ASSISTANT II</v>
          </cell>
          <cell r="D478">
            <v>50000219</v>
          </cell>
          <cell r="E478" t="str">
            <v>GR-017</v>
          </cell>
          <cell r="F478">
            <v>3</v>
          </cell>
          <cell r="G478">
            <v>1826.23</v>
          </cell>
          <cell r="H478">
            <v>19.7</v>
          </cell>
          <cell r="I478">
            <v>12697</v>
          </cell>
          <cell r="J478" t="str">
            <v>WIENS</v>
          </cell>
          <cell r="K478" t="str">
            <v>ANDREW</v>
          </cell>
          <cell r="L478">
            <v>1</v>
          </cell>
          <cell r="M478">
            <v>1379.03</v>
          </cell>
          <cell r="N478">
            <v>1</v>
          </cell>
          <cell r="O478">
            <v>35984.877500000002</v>
          </cell>
          <cell r="P478">
            <v>473</v>
          </cell>
        </row>
        <row r="479">
          <cell r="A479">
            <v>50009309</v>
          </cell>
          <cell r="B479">
            <v>33505</v>
          </cell>
          <cell r="C479" t="str">
            <v>SYSTEMS ANALYST IA</v>
          </cell>
          <cell r="D479">
            <v>50011351</v>
          </cell>
          <cell r="E479" t="str">
            <v>BND-007</v>
          </cell>
          <cell r="F479">
            <v>5</v>
          </cell>
          <cell r="G479">
            <v>1826.23</v>
          </cell>
          <cell r="H479">
            <v>32.299999999999997</v>
          </cell>
          <cell r="I479">
            <v>681</v>
          </cell>
          <cell r="J479" t="str">
            <v>MOONEY</v>
          </cell>
          <cell r="K479" t="str">
            <v>ROBERT</v>
          </cell>
          <cell r="L479">
            <v>1</v>
          </cell>
          <cell r="M479">
            <v>2260.9699999999998</v>
          </cell>
          <cell r="N479">
            <v>1</v>
          </cell>
          <cell r="O479">
            <v>58989.125000000007</v>
          </cell>
          <cell r="P479">
            <v>474</v>
          </cell>
        </row>
        <row r="480">
          <cell r="A480">
            <v>50009312</v>
          </cell>
          <cell r="B480">
            <v>33505</v>
          </cell>
          <cell r="C480" t="str">
            <v>SYSTEMS ANALYST IA</v>
          </cell>
          <cell r="D480">
            <v>50011351</v>
          </cell>
          <cell r="E480" t="str">
            <v>BND-007</v>
          </cell>
          <cell r="F480">
            <v>5</v>
          </cell>
          <cell r="G480">
            <v>1826.23</v>
          </cell>
          <cell r="H480">
            <v>32.299999999999997</v>
          </cell>
          <cell r="I480">
            <v>4690</v>
          </cell>
          <cell r="J480" t="str">
            <v>LETOURNEAU</v>
          </cell>
          <cell r="K480" t="str">
            <v>LEEANN</v>
          </cell>
          <cell r="L480">
            <v>0.5</v>
          </cell>
          <cell r="M480">
            <v>1130.48</v>
          </cell>
          <cell r="N480">
            <v>0.5</v>
          </cell>
          <cell r="O480">
            <v>29495</v>
          </cell>
          <cell r="P480">
            <v>475</v>
          </cell>
          <cell r="Q480" t="str">
            <v>Change cc</v>
          </cell>
        </row>
        <row r="481">
          <cell r="A481">
            <v>50009312</v>
          </cell>
          <cell r="B481">
            <v>33505</v>
          </cell>
          <cell r="C481" t="str">
            <v>SYSTEMS ANALYST IA</v>
          </cell>
          <cell r="D481">
            <v>50011351</v>
          </cell>
          <cell r="E481" t="str">
            <v>BND-007</v>
          </cell>
          <cell r="F481">
            <v>5</v>
          </cell>
          <cell r="G481">
            <v>1826.23</v>
          </cell>
          <cell r="H481">
            <v>32.299999999999997</v>
          </cell>
          <cell r="I481">
            <v>4690</v>
          </cell>
          <cell r="J481" t="str">
            <v>LETOURNEAU</v>
          </cell>
          <cell r="K481" t="str">
            <v>LEEANN</v>
          </cell>
          <cell r="L481">
            <v>0.5</v>
          </cell>
          <cell r="M481">
            <v>1130.48</v>
          </cell>
          <cell r="N481">
            <v>0.5</v>
          </cell>
          <cell r="O481">
            <v>29495</v>
          </cell>
          <cell r="P481">
            <v>476</v>
          </cell>
          <cell r="Q481" t="str">
            <v>Change cc</v>
          </cell>
        </row>
        <row r="482">
          <cell r="A482">
            <v>50010218</v>
          </cell>
          <cell r="B482">
            <v>38050</v>
          </cell>
          <cell r="C482" t="str">
            <v>SYSTEMS ANALYST IA</v>
          </cell>
          <cell r="D482">
            <v>50011156</v>
          </cell>
          <cell r="E482" t="str">
            <v>BND-007</v>
          </cell>
          <cell r="F482">
            <v>5</v>
          </cell>
          <cell r="G482">
            <v>1826.23</v>
          </cell>
          <cell r="H482">
            <v>32.299999999999997</v>
          </cell>
          <cell r="I482">
            <v>4389</v>
          </cell>
          <cell r="J482" t="str">
            <v>FIDDLER</v>
          </cell>
          <cell r="K482" t="str">
            <v>LARRY</v>
          </cell>
          <cell r="L482">
            <v>1</v>
          </cell>
          <cell r="M482">
            <v>2260.9699999999998</v>
          </cell>
          <cell r="N482">
            <v>1</v>
          </cell>
          <cell r="O482">
            <v>58989.125000000007</v>
          </cell>
          <cell r="P482">
            <v>477</v>
          </cell>
        </row>
        <row r="483">
          <cell r="A483">
            <v>50011025</v>
          </cell>
          <cell r="B483">
            <v>33250</v>
          </cell>
          <cell r="C483" t="str">
            <v>STOREKEEPER I</v>
          </cell>
          <cell r="D483">
            <v>50011231</v>
          </cell>
          <cell r="E483" t="str">
            <v>GR-017</v>
          </cell>
          <cell r="F483">
            <v>5</v>
          </cell>
          <cell r="G483">
            <v>1956.68</v>
          </cell>
          <cell r="H483">
            <v>21.37</v>
          </cell>
          <cell r="I483">
            <v>2932</v>
          </cell>
          <cell r="J483" t="str">
            <v>NEWBY</v>
          </cell>
          <cell r="K483" t="str">
            <v>LOIS</v>
          </cell>
          <cell r="L483">
            <v>1</v>
          </cell>
          <cell r="M483">
            <v>1668.73</v>
          </cell>
          <cell r="N483">
            <v>1</v>
          </cell>
          <cell r="O483">
            <v>43548.18</v>
          </cell>
          <cell r="P483">
            <v>478</v>
          </cell>
        </row>
        <row r="484">
          <cell r="A484">
            <v>50011150</v>
          </cell>
          <cell r="B484">
            <v>36000</v>
          </cell>
          <cell r="C484" t="str">
            <v>FINANCIAL ANALYST</v>
          </cell>
          <cell r="D484">
            <v>50011227</v>
          </cell>
          <cell r="E484" t="str">
            <v>BND-009</v>
          </cell>
          <cell r="F484">
            <v>4</v>
          </cell>
          <cell r="G484">
            <v>1826.23</v>
          </cell>
          <cell r="H484">
            <v>37.81</v>
          </cell>
          <cell r="I484">
            <v>261</v>
          </cell>
          <cell r="J484" t="str">
            <v>WONG</v>
          </cell>
          <cell r="K484" t="str">
            <v>CHRISTIE</v>
          </cell>
          <cell r="L484">
            <v>1</v>
          </cell>
          <cell r="M484">
            <v>2785.97</v>
          </cell>
          <cell r="N484">
            <v>1</v>
          </cell>
          <cell r="O484">
            <v>71026.573497749996</v>
          </cell>
          <cell r="P484">
            <v>479</v>
          </cell>
        </row>
        <row r="485">
          <cell r="A485">
            <v>50011951</v>
          </cell>
          <cell r="B485">
            <v>33505</v>
          </cell>
          <cell r="C485" t="str">
            <v>SYSTEMS MANAGER-CCG</v>
          </cell>
          <cell r="D485">
            <v>50011351</v>
          </cell>
          <cell r="E485" t="str">
            <v>BND-010</v>
          </cell>
          <cell r="F485">
            <v>5</v>
          </cell>
          <cell r="G485">
            <v>1826.23</v>
          </cell>
          <cell r="H485">
            <v>42.99</v>
          </cell>
          <cell r="I485">
            <v>6873</v>
          </cell>
          <cell r="J485" t="str">
            <v>KREZAN</v>
          </cell>
          <cell r="K485" t="str">
            <v>BRENT</v>
          </cell>
          <cell r="L485">
            <v>1</v>
          </cell>
          <cell r="M485">
            <v>3009.28</v>
          </cell>
          <cell r="N485">
            <v>1</v>
          </cell>
          <cell r="O485">
            <v>78506.415000000008</v>
          </cell>
          <cell r="P485">
            <v>480</v>
          </cell>
        </row>
        <row r="486">
          <cell r="A486">
            <v>50011959</v>
          </cell>
          <cell r="B486">
            <v>32300</v>
          </cell>
          <cell r="C486" t="str">
            <v>ENGINEERING ASSISTANT III</v>
          </cell>
          <cell r="D486">
            <v>50000239</v>
          </cell>
          <cell r="E486" t="str">
            <v>GR-021</v>
          </cell>
          <cell r="F486">
            <v>2</v>
          </cell>
          <cell r="G486">
            <v>1826.23</v>
          </cell>
          <cell r="H486">
            <v>22.25</v>
          </cell>
          <cell r="I486">
            <v>9609</v>
          </cell>
          <cell r="J486" t="str">
            <v>RICE</v>
          </cell>
          <cell r="K486" t="str">
            <v>GEOFFREY</v>
          </cell>
          <cell r="L486">
            <v>1</v>
          </cell>
          <cell r="M486">
            <v>1622.58</v>
          </cell>
          <cell r="N486">
            <v>1</v>
          </cell>
          <cell r="O486">
            <v>41194.514707499999</v>
          </cell>
          <cell r="P486">
            <v>481</v>
          </cell>
        </row>
        <row r="487">
          <cell r="A487">
            <v>50011960</v>
          </cell>
          <cell r="B487">
            <v>31200</v>
          </cell>
          <cell r="C487" t="str">
            <v>ENGINEERING ASSISTANT III</v>
          </cell>
          <cell r="D487">
            <v>50000240</v>
          </cell>
          <cell r="E487" t="str">
            <v>GR-021</v>
          </cell>
          <cell r="F487">
            <v>5</v>
          </cell>
          <cell r="G487">
            <v>1826.23</v>
          </cell>
          <cell r="H487">
            <v>25.16</v>
          </cell>
          <cell r="I487">
            <v>4100</v>
          </cell>
          <cell r="J487" t="str">
            <v>HEEPS</v>
          </cell>
          <cell r="K487" t="str">
            <v>DEBRA</v>
          </cell>
          <cell r="L487">
            <v>1</v>
          </cell>
          <cell r="M487">
            <v>1761.18</v>
          </cell>
          <cell r="N487">
            <v>1</v>
          </cell>
          <cell r="O487">
            <v>45963.157500000001</v>
          </cell>
          <cell r="P487">
            <v>482</v>
          </cell>
        </row>
        <row r="488">
          <cell r="A488">
            <v>50011961</v>
          </cell>
          <cell r="B488">
            <v>31200</v>
          </cell>
          <cell r="C488" t="str">
            <v>ENGINEERING ASSISTANT I</v>
          </cell>
          <cell r="D488">
            <v>50000240</v>
          </cell>
          <cell r="E488" t="str">
            <v>GR-013</v>
          </cell>
          <cell r="F488">
            <v>3</v>
          </cell>
          <cell r="G488">
            <v>1826.23</v>
          </cell>
          <cell r="H488">
            <v>16.760000000000002</v>
          </cell>
          <cell r="I488">
            <v>0</v>
          </cell>
          <cell r="L488">
            <v>1</v>
          </cell>
          <cell r="M488">
            <v>1173.2</v>
          </cell>
          <cell r="N488">
            <v>1</v>
          </cell>
          <cell r="O488">
            <v>30612.887500000001</v>
          </cell>
          <cell r="P488">
            <v>483</v>
          </cell>
        </row>
        <row r="489">
          <cell r="A489">
            <v>50011964</v>
          </cell>
          <cell r="B489">
            <v>31200</v>
          </cell>
          <cell r="C489" t="str">
            <v>ENGINEERING ASSISTANT I</v>
          </cell>
          <cell r="D489">
            <v>50000240</v>
          </cell>
          <cell r="E489" t="str">
            <v>GR-013</v>
          </cell>
          <cell r="F489">
            <v>4</v>
          </cell>
          <cell r="G489">
            <v>1826.23</v>
          </cell>
          <cell r="H489">
            <v>17.46</v>
          </cell>
          <cell r="I489">
            <v>10627</v>
          </cell>
          <cell r="J489" t="str">
            <v>WANG</v>
          </cell>
          <cell r="K489" t="str">
            <v>NINA</v>
          </cell>
          <cell r="L489">
            <v>1</v>
          </cell>
          <cell r="M489">
            <v>1267.49</v>
          </cell>
          <cell r="N489">
            <v>1</v>
          </cell>
          <cell r="O489">
            <v>31027.870637499997</v>
          </cell>
          <cell r="P489">
            <v>484</v>
          </cell>
        </row>
        <row r="490">
          <cell r="A490">
            <v>50011966</v>
          </cell>
          <cell r="B490">
            <v>31140</v>
          </cell>
          <cell r="C490" t="str">
            <v>PARKING ENFORCEMENT OFFICER</v>
          </cell>
          <cell r="D490">
            <v>50000241</v>
          </cell>
          <cell r="E490" t="str">
            <v>GR-056</v>
          </cell>
          <cell r="F490">
            <v>7</v>
          </cell>
          <cell r="G490">
            <v>1826.23</v>
          </cell>
          <cell r="H490">
            <v>20.52</v>
          </cell>
          <cell r="I490">
            <v>6584</v>
          </cell>
          <cell r="J490" t="str">
            <v>CHEUNG</v>
          </cell>
          <cell r="K490" t="str">
            <v>DAVID</v>
          </cell>
          <cell r="L490">
            <v>1</v>
          </cell>
          <cell r="M490">
            <v>1436.38</v>
          </cell>
          <cell r="N490">
            <v>1</v>
          </cell>
          <cell r="O490">
            <v>37483.03</v>
          </cell>
          <cell r="P490">
            <v>485</v>
          </cell>
        </row>
        <row r="491">
          <cell r="A491">
            <v>50011967</v>
          </cell>
          <cell r="B491">
            <v>31140</v>
          </cell>
          <cell r="C491" t="str">
            <v>PARKING ENFORCEMENT OFFICER</v>
          </cell>
          <cell r="D491">
            <v>50000241</v>
          </cell>
          <cell r="E491" t="str">
            <v>GR-056</v>
          </cell>
          <cell r="F491">
            <v>3</v>
          </cell>
          <cell r="G491">
            <v>1826.23</v>
          </cell>
          <cell r="H491">
            <v>17.46</v>
          </cell>
          <cell r="I491">
            <v>0</v>
          </cell>
          <cell r="L491">
            <v>1</v>
          </cell>
          <cell r="M491">
            <v>1222.23</v>
          </cell>
          <cell r="N491">
            <v>1</v>
          </cell>
          <cell r="O491">
            <v>31891.405000000002</v>
          </cell>
          <cell r="P491">
            <v>486</v>
          </cell>
        </row>
        <row r="492">
          <cell r="A492">
            <v>50011969</v>
          </cell>
          <cell r="B492">
            <v>31140</v>
          </cell>
          <cell r="C492" t="str">
            <v>ASSISTANT MANAGER FIELD OPERATIONS</v>
          </cell>
          <cell r="D492">
            <v>50000241</v>
          </cell>
          <cell r="E492" t="str">
            <v>BND-008</v>
          </cell>
          <cell r="F492">
            <v>4</v>
          </cell>
          <cell r="G492">
            <v>1826.23</v>
          </cell>
          <cell r="H492">
            <v>34.369999999999997</v>
          </cell>
          <cell r="I492">
            <v>3114</v>
          </cell>
          <cell r="J492" t="str">
            <v>CROCKER</v>
          </cell>
          <cell r="K492" t="str">
            <v>CAROL</v>
          </cell>
          <cell r="L492">
            <v>1</v>
          </cell>
          <cell r="M492">
            <v>2532.5700000000002</v>
          </cell>
          <cell r="N492">
            <v>1</v>
          </cell>
          <cell r="O492">
            <v>64571.77932075</v>
          </cell>
          <cell r="P492">
            <v>487</v>
          </cell>
        </row>
        <row r="493">
          <cell r="A493">
            <v>50011970</v>
          </cell>
          <cell r="B493">
            <v>30410</v>
          </cell>
          <cell r="C493" t="str">
            <v>ENGINEERING ASSISTANT II</v>
          </cell>
          <cell r="D493">
            <v>50010393</v>
          </cell>
          <cell r="E493" t="str">
            <v>GR-017</v>
          </cell>
          <cell r="F493">
            <v>3</v>
          </cell>
          <cell r="G493">
            <v>1826.23</v>
          </cell>
          <cell r="H493">
            <v>19.7</v>
          </cell>
          <cell r="I493">
            <v>0</v>
          </cell>
          <cell r="L493">
            <v>1</v>
          </cell>
          <cell r="M493">
            <v>1379.03</v>
          </cell>
          <cell r="N493">
            <v>1</v>
          </cell>
          <cell r="O493">
            <v>36472.682427499996</v>
          </cell>
          <cell r="P493">
            <v>488</v>
          </cell>
        </row>
        <row r="494">
          <cell r="A494">
            <v>50011971</v>
          </cell>
          <cell r="B494">
            <v>30410</v>
          </cell>
          <cell r="C494" t="str">
            <v>ENGINEERING ASSISTANT II</v>
          </cell>
          <cell r="D494">
            <v>50010393</v>
          </cell>
          <cell r="E494" t="str">
            <v>GR-017</v>
          </cell>
          <cell r="F494">
            <v>5</v>
          </cell>
          <cell r="G494">
            <v>1826.23</v>
          </cell>
          <cell r="H494">
            <v>21.37</v>
          </cell>
          <cell r="I494">
            <v>4311</v>
          </cell>
          <cell r="J494" t="str">
            <v>FEDYK</v>
          </cell>
          <cell r="K494" t="str">
            <v>PAMELA</v>
          </cell>
          <cell r="L494">
            <v>1</v>
          </cell>
          <cell r="M494">
            <v>1495.9</v>
          </cell>
          <cell r="N494">
            <v>1</v>
          </cell>
          <cell r="O494">
            <v>39037.602500000001</v>
          </cell>
          <cell r="P494">
            <v>489</v>
          </cell>
        </row>
        <row r="495">
          <cell r="A495">
            <v>50011972</v>
          </cell>
          <cell r="B495">
            <v>30410</v>
          </cell>
          <cell r="C495" t="str">
            <v>CLERK II</v>
          </cell>
          <cell r="D495">
            <v>50010393</v>
          </cell>
          <cell r="E495" t="str">
            <v>GR-013</v>
          </cell>
          <cell r="F495">
            <v>5</v>
          </cell>
          <cell r="G495">
            <v>1826.23</v>
          </cell>
          <cell r="H495">
            <v>18.18</v>
          </cell>
          <cell r="I495">
            <v>5861</v>
          </cell>
          <cell r="J495" t="str">
            <v>GRAHAM</v>
          </cell>
          <cell r="K495" t="str">
            <v>DINA</v>
          </cell>
          <cell r="L495">
            <v>1</v>
          </cell>
          <cell r="M495">
            <v>1272.5899999999999</v>
          </cell>
          <cell r="N495">
            <v>1</v>
          </cell>
          <cell r="O495">
            <v>33209.215000000004</v>
          </cell>
          <cell r="P495">
            <v>490</v>
          </cell>
        </row>
        <row r="496">
          <cell r="A496">
            <v>50011975</v>
          </cell>
          <cell r="B496">
            <v>37200</v>
          </cell>
          <cell r="C496" t="str">
            <v>CIVIL ENGINEER I</v>
          </cell>
          <cell r="D496">
            <v>50000219</v>
          </cell>
          <cell r="E496" t="str">
            <v>BND-008</v>
          </cell>
          <cell r="F496">
            <v>5</v>
          </cell>
          <cell r="G496">
            <v>1826.23</v>
          </cell>
          <cell r="H496">
            <v>36.18</v>
          </cell>
          <cell r="I496">
            <v>6966</v>
          </cell>
          <cell r="J496" t="str">
            <v>DINGWALL</v>
          </cell>
          <cell r="K496" t="str">
            <v>JOE</v>
          </cell>
          <cell r="L496">
            <v>1</v>
          </cell>
          <cell r="M496">
            <v>2490.33</v>
          </cell>
          <cell r="N496">
            <v>1</v>
          </cell>
          <cell r="O496">
            <v>66966.934963499996</v>
          </cell>
          <cell r="P496">
            <v>491</v>
          </cell>
        </row>
        <row r="497">
          <cell r="A497">
            <v>50011977</v>
          </cell>
          <cell r="B497">
            <v>34040</v>
          </cell>
          <cell r="C497" t="str">
            <v>ENGINEERING ASSISTANT III</v>
          </cell>
          <cell r="D497">
            <v>50000215</v>
          </cell>
          <cell r="E497" t="str">
            <v>GR-021</v>
          </cell>
          <cell r="F497">
            <v>1</v>
          </cell>
          <cell r="G497">
            <v>1956.68</v>
          </cell>
          <cell r="H497">
            <v>21.37</v>
          </cell>
          <cell r="I497">
            <v>12876</v>
          </cell>
          <cell r="J497" t="str">
            <v>SLEIGHTHOLM</v>
          </cell>
          <cell r="K497" t="str">
            <v>DAWN</v>
          </cell>
          <cell r="L497">
            <v>1</v>
          </cell>
          <cell r="M497">
            <v>1558.3</v>
          </cell>
          <cell r="N497">
            <v>1</v>
          </cell>
          <cell r="O497">
            <v>43543.142500000002</v>
          </cell>
          <cell r="P497">
            <v>492</v>
          </cell>
        </row>
        <row r="498">
          <cell r="A498">
            <v>50011980</v>
          </cell>
          <cell r="B498">
            <v>34040</v>
          </cell>
          <cell r="C498" t="str">
            <v>SUPERINTENDENT I</v>
          </cell>
          <cell r="D498">
            <v>50000215</v>
          </cell>
          <cell r="E498" t="str">
            <v>BND-109</v>
          </cell>
          <cell r="F498">
            <v>5</v>
          </cell>
          <cell r="G498">
            <v>2087.12</v>
          </cell>
          <cell r="H498">
            <v>34.82</v>
          </cell>
          <cell r="I498">
            <v>7749</v>
          </cell>
          <cell r="J498" t="str">
            <v>HERMAN</v>
          </cell>
          <cell r="K498" t="str">
            <v>AUBREY</v>
          </cell>
          <cell r="L498">
            <v>1</v>
          </cell>
          <cell r="M498">
            <v>2785.59</v>
          </cell>
          <cell r="N498">
            <v>1</v>
          </cell>
          <cell r="O498">
            <v>72684.072500000009</v>
          </cell>
          <cell r="P498">
            <v>493</v>
          </cell>
        </row>
        <row r="499">
          <cell r="A499">
            <v>50011993</v>
          </cell>
          <cell r="B499">
            <v>32200</v>
          </cell>
          <cell r="C499" t="str">
            <v>ENGINEERING ASSISTANT I</v>
          </cell>
          <cell r="D499">
            <v>50000238</v>
          </cell>
          <cell r="E499" t="str">
            <v>GR-012</v>
          </cell>
          <cell r="F499">
            <v>5</v>
          </cell>
          <cell r="G499">
            <v>1826.23</v>
          </cell>
          <cell r="H499">
            <v>17.46</v>
          </cell>
          <cell r="I499">
            <v>589</v>
          </cell>
          <cell r="J499" t="str">
            <v>WALSH</v>
          </cell>
          <cell r="K499" t="str">
            <v>TIMOTHY</v>
          </cell>
          <cell r="L499">
            <v>1</v>
          </cell>
          <cell r="M499">
            <v>1247.3699999999999</v>
          </cell>
          <cell r="N499">
            <v>1</v>
          </cell>
          <cell r="O499">
            <v>31027.870637499997</v>
          </cell>
          <cell r="P499">
            <v>494</v>
          </cell>
        </row>
        <row r="500">
          <cell r="A500">
            <v>50011994</v>
          </cell>
          <cell r="B500">
            <v>35610</v>
          </cell>
          <cell r="C500" t="str">
            <v>WEIGHMASTER I</v>
          </cell>
          <cell r="D500">
            <v>50019978</v>
          </cell>
          <cell r="E500" t="str">
            <v>GR-017</v>
          </cell>
          <cell r="F500">
            <v>5</v>
          </cell>
          <cell r="G500">
            <v>1956.68</v>
          </cell>
          <cell r="H500">
            <v>21.37</v>
          </cell>
          <cell r="I500">
            <v>3253</v>
          </cell>
          <cell r="J500" t="str">
            <v>DION</v>
          </cell>
          <cell r="K500" t="str">
            <v>THERESE</v>
          </cell>
          <cell r="L500">
            <v>1</v>
          </cell>
          <cell r="M500">
            <v>1602.73</v>
          </cell>
          <cell r="N500">
            <v>1</v>
          </cell>
          <cell r="O500">
            <v>41826.362500000003</v>
          </cell>
          <cell r="P500">
            <v>495</v>
          </cell>
        </row>
        <row r="501">
          <cell r="A501">
            <v>50012775</v>
          </cell>
          <cell r="B501">
            <v>30410</v>
          </cell>
          <cell r="C501" t="str">
            <v>MANAGER FILMING AND SPECIAL EVENTS</v>
          </cell>
          <cell r="D501">
            <v>50010393</v>
          </cell>
          <cell r="E501" t="str">
            <v>BND-007</v>
          </cell>
          <cell r="F501">
            <v>4</v>
          </cell>
          <cell r="G501">
            <v>1826.23</v>
          </cell>
          <cell r="H501">
            <v>30.69</v>
          </cell>
          <cell r="I501">
            <v>10570</v>
          </cell>
          <cell r="J501" t="str">
            <v>HONEY</v>
          </cell>
          <cell r="K501" t="str">
            <v>MURIEL</v>
          </cell>
          <cell r="L501">
            <v>1</v>
          </cell>
          <cell r="M501">
            <v>2260.9699999999998</v>
          </cell>
          <cell r="N501">
            <v>1</v>
          </cell>
          <cell r="O501">
            <v>57663.03526425</v>
          </cell>
          <cell r="P501">
            <v>496</v>
          </cell>
        </row>
        <row r="502">
          <cell r="A502">
            <v>50012822</v>
          </cell>
          <cell r="B502">
            <v>35150</v>
          </cell>
          <cell r="C502" t="str">
            <v>RECYCLING COORDINATOR</v>
          </cell>
          <cell r="D502">
            <v>50000209</v>
          </cell>
          <cell r="E502" t="str">
            <v>GR-025</v>
          </cell>
          <cell r="F502">
            <v>5</v>
          </cell>
          <cell r="G502">
            <v>1826.23</v>
          </cell>
          <cell r="H502">
            <v>29.69</v>
          </cell>
          <cell r="I502">
            <v>3516</v>
          </cell>
          <cell r="J502" t="str">
            <v>MOFFIT</v>
          </cell>
          <cell r="K502" t="str">
            <v>RAYMOND</v>
          </cell>
          <cell r="L502">
            <v>1</v>
          </cell>
          <cell r="M502">
            <v>2078.29</v>
          </cell>
          <cell r="N502">
            <v>1</v>
          </cell>
          <cell r="O502">
            <v>54236.747500000005</v>
          </cell>
          <cell r="P502">
            <v>497</v>
          </cell>
        </row>
        <row r="503">
          <cell r="A503">
            <v>50013839</v>
          </cell>
          <cell r="B503">
            <v>30900</v>
          </cell>
          <cell r="C503" t="str">
            <v>SYSTEMS ANALYST I (T)</v>
          </cell>
          <cell r="D503">
            <v>50000208</v>
          </cell>
          <cell r="E503" t="str">
            <v>BND-007</v>
          </cell>
          <cell r="F503">
            <v>5</v>
          </cell>
          <cell r="G503">
            <v>1826.23</v>
          </cell>
          <cell r="H503">
            <v>32.299999999999997</v>
          </cell>
          <cell r="I503">
            <v>334</v>
          </cell>
          <cell r="J503" t="str">
            <v>BIBEAU</v>
          </cell>
          <cell r="K503" t="str">
            <v>CHRISTIAN</v>
          </cell>
          <cell r="L503">
            <v>1</v>
          </cell>
          <cell r="M503">
            <v>2260.9699999999998</v>
          </cell>
          <cell r="N503">
            <v>1</v>
          </cell>
          <cell r="O503">
            <v>58990.132500000007</v>
          </cell>
          <cell r="P503">
            <v>498</v>
          </cell>
        </row>
        <row r="504">
          <cell r="A504">
            <v>50014359</v>
          </cell>
          <cell r="B504">
            <v>31180</v>
          </cell>
          <cell r="C504" t="str">
            <v>SUPERINTENDENT I</v>
          </cell>
          <cell r="D504">
            <v>50007684</v>
          </cell>
          <cell r="E504" t="str">
            <v>BND-109</v>
          </cell>
          <cell r="F504">
            <v>5</v>
          </cell>
          <cell r="G504">
            <v>2087.12</v>
          </cell>
          <cell r="H504">
            <v>34.82</v>
          </cell>
          <cell r="I504">
            <v>2877</v>
          </cell>
          <cell r="J504" t="str">
            <v>SOMERVILLE</v>
          </cell>
          <cell r="K504" t="str">
            <v>GILBERT</v>
          </cell>
          <cell r="L504">
            <v>1</v>
          </cell>
          <cell r="M504">
            <v>2785.59</v>
          </cell>
          <cell r="N504">
            <v>1</v>
          </cell>
          <cell r="O504">
            <v>72684.072500000009</v>
          </cell>
          <cell r="P504">
            <v>499</v>
          </cell>
        </row>
        <row r="505">
          <cell r="A505">
            <v>50014360</v>
          </cell>
          <cell r="B505">
            <v>31170</v>
          </cell>
          <cell r="C505" t="str">
            <v>SUPERINTENDENT I</v>
          </cell>
          <cell r="D505">
            <v>50011350</v>
          </cell>
          <cell r="E505" t="str">
            <v>BND-109</v>
          </cell>
          <cell r="F505">
            <v>5</v>
          </cell>
          <cell r="G505">
            <v>2087.12</v>
          </cell>
          <cell r="H505">
            <v>34.82</v>
          </cell>
          <cell r="I505">
            <v>5063</v>
          </cell>
          <cell r="J505" t="str">
            <v>SMITH</v>
          </cell>
          <cell r="K505" t="str">
            <v>GRANT</v>
          </cell>
          <cell r="L505">
            <v>1</v>
          </cell>
          <cell r="M505">
            <v>2785.59</v>
          </cell>
          <cell r="N505">
            <v>1</v>
          </cell>
          <cell r="O505">
            <v>72684.072500000009</v>
          </cell>
          <cell r="P505">
            <v>500</v>
          </cell>
        </row>
        <row r="506">
          <cell r="A506">
            <v>50014377</v>
          </cell>
          <cell r="B506">
            <v>30600</v>
          </cell>
          <cell r="C506" t="str">
            <v>SUPERINTENDENT I</v>
          </cell>
          <cell r="D506">
            <v>50011229</v>
          </cell>
          <cell r="E506" t="str">
            <v>BND-108</v>
          </cell>
          <cell r="F506">
            <v>3</v>
          </cell>
          <cell r="G506">
            <v>2087.12</v>
          </cell>
          <cell r="H506">
            <v>28.49</v>
          </cell>
          <cell r="I506">
            <v>11102</v>
          </cell>
          <cell r="J506" t="str">
            <v>HERD</v>
          </cell>
          <cell r="K506" t="str">
            <v>JEREMY</v>
          </cell>
          <cell r="L506">
            <v>1</v>
          </cell>
          <cell r="M506">
            <v>2396.58</v>
          </cell>
          <cell r="N506">
            <v>1</v>
          </cell>
          <cell r="O506">
            <v>66926.514768749999</v>
          </cell>
          <cell r="P506">
            <v>501</v>
          </cell>
        </row>
        <row r="507">
          <cell r="A507">
            <v>50014802</v>
          </cell>
          <cell r="B507">
            <v>35480</v>
          </cell>
          <cell r="C507" t="str">
            <v>STREET USE INSPECTOR</v>
          </cell>
          <cell r="D507">
            <v>50000209</v>
          </cell>
          <cell r="E507" t="str">
            <v>GR-019</v>
          </cell>
          <cell r="F507">
            <v>1</v>
          </cell>
          <cell r="G507">
            <v>1826.23</v>
          </cell>
          <cell r="H507">
            <v>19.7</v>
          </cell>
          <cell r="I507">
            <v>6855</v>
          </cell>
          <cell r="J507" t="str">
            <v>ZUPAN</v>
          </cell>
          <cell r="K507" t="str">
            <v>MICHAEL</v>
          </cell>
          <cell r="L507">
            <v>1</v>
          </cell>
          <cell r="M507">
            <v>1436.38</v>
          </cell>
          <cell r="N507">
            <v>1</v>
          </cell>
          <cell r="O507">
            <v>38838.625078500001</v>
          </cell>
          <cell r="P507">
            <v>502</v>
          </cell>
          <cell r="Q507" t="str">
            <v>New PT to FT -Ed, Change cc, RTS 3756</v>
          </cell>
        </row>
        <row r="508">
          <cell r="A508">
            <v>50016226</v>
          </cell>
          <cell r="B508">
            <v>34040</v>
          </cell>
          <cell r="C508" t="str">
            <v>SUPERINTENDENT I</v>
          </cell>
          <cell r="D508">
            <v>50000215</v>
          </cell>
          <cell r="E508" t="str">
            <v>BND-109</v>
          </cell>
          <cell r="F508">
            <v>3</v>
          </cell>
          <cell r="G508">
            <v>2087.12</v>
          </cell>
          <cell r="H508">
            <v>31.34</v>
          </cell>
          <cell r="I508">
            <v>3953</v>
          </cell>
          <cell r="J508" t="str">
            <v>KELLY</v>
          </cell>
          <cell r="K508" t="str">
            <v>GORDON</v>
          </cell>
          <cell r="L508">
            <v>1</v>
          </cell>
          <cell r="M508">
            <v>2507.16</v>
          </cell>
          <cell r="N508">
            <v>1</v>
          </cell>
          <cell r="O508">
            <v>68457.300092999998</v>
          </cell>
          <cell r="P508">
            <v>503</v>
          </cell>
        </row>
        <row r="509">
          <cell r="A509">
            <v>50016227</v>
          </cell>
          <cell r="B509">
            <v>34040</v>
          </cell>
          <cell r="C509" t="str">
            <v>SUPERINTENDENT I</v>
          </cell>
          <cell r="D509">
            <v>50000215</v>
          </cell>
          <cell r="E509" t="str">
            <v>BND-109</v>
          </cell>
          <cell r="F509">
            <v>3</v>
          </cell>
          <cell r="G509">
            <v>2087.12</v>
          </cell>
          <cell r="H509">
            <v>31.34</v>
          </cell>
          <cell r="I509">
            <v>9028</v>
          </cell>
          <cell r="J509" t="str">
            <v>BEVILACQUA</v>
          </cell>
          <cell r="K509" t="str">
            <v>MARIO</v>
          </cell>
          <cell r="L509">
            <v>1</v>
          </cell>
          <cell r="M509">
            <v>2507.16</v>
          </cell>
          <cell r="N509">
            <v>1</v>
          </cell>
          <cell r="O509">
            <v>68457.300092999998</v>
          </cell>
          <cell r="P509">
            <v>504</v>
          </cell>
        </row>
        <row r="510">
          <cell r="A510">
            <v>50016228</v>
          </cell>
          <cell r="B510">
            <v>34040</v>
          </cell>
          <cell r="C510" t="str">
            <v>SUPERINTENDENT I</v>
          </cell>
          <cell r="D510">
            <v>50000215</v>
          </cell>
          <cell r="E510" t="str">
            <v>BND-109</v>
          </cell>
          <cell r="F510">
            <v>3</v>
          </cell>
          <cell r="G510">
            <v>1826.23</v>
          </cell>
          <cell r="H510">
            <v>31.34</v>
          </cell>
          <cell r="I510">
            <v>0</v>
          </cell>
          <cell r="L510">
            <v>1</v>
          </cell>
          <cell r="M510">
            <v>2193.85</v>
          </cell>
          <cell r="N510">
            <v>1</v>
          </cell>
          <cell r="O510">
            <v>67143.125555999999</v>
          </cell>
          <cell r="P510">
            <v>505</v>
          </cell>
        </row>
        <row r="511">
          <cell r="A511">
            <v>50016229</v>
          </cell>
          <cell r="B511">
            <v>34040</v>
          </cell>
          <cell r="C511" t="str">
            <v>SUPERINTENDENT I</v>
          </cell>
          <cell r="D511">
            <v>50000215</v>
          </cell>
          <cell r="E511" t="str">
            <v>BND-109</v>
          </cell>
          <cell r="F511">
            <v>3</v>
          </cell>
          <cell r="G511">
            <v>2087.12</v>
          </cell>
          <cell r="H511">
            <v>31.34</v>
          </cell>
          <cell r="I511">
            <v>8997</v>
          </cell>
          <cell r="J511" t="str">
            <v>DOWSETT</v>
          </cell>
          <cell r="K511" t="str">
            <v>CHRIS</v>
          </cell>
          <cell r="L511">
            <v>1</v>
          </cell>
          <cell r="M511">
            <v>2507.16</v>
          </cell>
          <cell r="N511">
            <v>1</v>
          </cell>
          <cell r="O511">
            <v>68457.300092999998</v>
          </cell>
          <cell r="P511">
            <v>506</v>
          </cell>
        </row>
        <row r="512">
          <cell r="A512">
            <v>50016230</v>
          </cell>
          <cell r="B512">
            <v>34040</v>
          </cell>
          <cell r="C512" t="str">
            <v>SUPERINTENDENT I</v>
          </cell>
          <cell r="D512">
            <v>50000215</v>
          </cell>
          <cell r="E512" t="str">
            <v>BND-109</v>
          </cell>
          <cell r="F512">
            <v>3</v>
          </cell>
          <cell r="G512">
            <v>2087.12</v>
          </cell>
          <cell r="H512">
            <v>31.34</v>
          </cell>
          <cell r="I512">
            <v>9009</v>
          </cell>
          <cell r="J512" t="str">
            <v>CLARK</v>
          </cell>
          <cell r="K512" t="str">
            <v>MURRAY</v>
          </cell>
          <cell r="L512">
            <v>1</v>
          </cell>
          <cell r="M512">
            <v>2507.16</v>
          </cell>
          <cell r="N512">
            <v>1</v>
          </cell>
          <cell r="O512">
            <v>68457.300092999998</v>
          </cell>
          <cell r="P512">
            <v>507</v>
          </cell>
        </row>
        <row r="513">
          <cell r="A513">
            <v>50016231</v>
          </cell>
          <cell r="B513">
            <v>34040</v>
          </cell>
          <cell r="C513" t="str">
            <v>SUPERINTENDENT I</v>
          </cell>
          <cell r="D513">
            <v>50000215</v>
          </cell>
          <cell r="E513" t="str">
            <v>BND-109</v>
          </cell>
          <cell r="F513">
            <v>5</v>
          </cell>
          <cell r="G513">
            <v>2087.12</v>
          </cell>
          <cell r="H513">
            <v>34.82</v>
          </cell>
          <cell r="I513">
            <v>5558</v>
          </cell>
          <cell r="J513" t="str">
            <v>NOVAK</v>
          </cell>
          <cell r="K513" t="str">
            <v>RICHARD</v>
          </cell>
          <cell r="L513">
            <v>1</v>
          </cell>
          <cell r="M513">
            <v>2785.59</v>
          </cell>
          <cell r="N513">
            <v>1</v>
          </cell>
          <cell r="O513">
            <v>72684.072500000009</v>
          </cell>
          <cell r="P513">
            <v>508</v>
          </cell>
        </row>
        <row r="514">
          <cell r="A514">
            <v>50016234</v>
          </cell>
          <cell r="B514">
            <v>36020</v>
          </cell>
          <cell r="C514" t="str">
            <v>ENGINEERING ASSISTANT IV</v>
          </cell>
          <cell r="D514">
            <v>50011156</v>
          </cell>
          <cell r="E514" t="str">
            <v>GR-025</v>
          </cell>
          <cell r="F514">
            <v>1</v>
          </cell>
          <cell r="G514">
            <v>1826.23</v>
          </cell>
          <cell r="H514">
            <v>25.16</v>
          </cell>
          <cell r="I514">
            <v>5086</v>
          </cell>
          <cell r="J514" t="str">
            <v>TODD</v>
          </cell>
          <cell r="K514" t="str">
            <v>BRUCE</v>
          </cell>
          <cell r="L514">
            <v>1</v>
          </cell>
          <cell r="M514">
            <v>1874.98</v>
          </cell>
          <cell r="N514">
            <v>1</v>
          </cell>
          <cell r="O514">
            <v>55613.005899750002</v>
          </cell>
          <cell r="P514">
            <v>509</v>
          </cell>
        </row>
        <row r="515">
          <cell r="A515">
            <v>50016235</v>
          </cell>
          <cell r="B515">
            <v>36020</v>
          </cell>
          <cell r="C515" t="str">
            <v>SUPERINTENDENT I</v>
          </cell>
          <cell r="D515">
            <v>50011156</v>
          </cell>
          <cell r="E515" t="str">
            <v>BND-109</v>
          </cell>
          <cell r="F515">
            <v>3</v>
          </cell>
          <cell r="G515">
            <v>1826.23</v>
          </cell>
          <cell r="H515">
            <v>31.34</v>
          </cell>
          <cell r="I515">
            <v>0</v>
          </cell>
          <cell r="L515">
            <v>1</v>
          </cell>
          <cell r="M515">
            <v>2193.85</v>
          </cell>
          <cell r="N515">
            <v>1</v>
          </cell>
          <cell r="O515">
            <v>54046.33</v>
          </cell>
          <cell r="P515">
            <v>510</v>
          </cell>
        </row>
        <row r="516">
          <cell r="A516">
            <v>50016236</v>
          </cell>
          <cell r="B516">
            <v>36020</v>
          </cell>
          <cell r="C516" t="str">
            <v>SUPERINTENDENT I</v>
          </cell>
          <cell r="D516">
            <v>50011156</v>
          </cell>
          <cell r="E516" t="str">
            <v>BND-109</v>
          </cell>
          <cell r="F516">
            <v>3</v>
          </cell>
          <cell r="G516">
            <v>2087.12</v>
          </cell>
          <cell r="H516">
            <v>31.34</v>
          </cell>
          <cell r="I516">
            <v>8982</v>
          </cell>
          <cell r="J516" t="str">
            <v>CAMPBELL</v>
          </cell>
          <cell r="K516" t="str">
            <v>BRIAN</v>
          </cell>
          <cell r="L516">
            <v>1</v>
          </cell>
          <cell r="M516">
            <v>2646.37</v>
          </cell>
          <cell r="N516">
            <v>1</v>
          </cell>
          <cell r="O516">
            <v>68407.552161</v>
          </cell>
          <cell r="P516">
            <v>511</v>
          </cell>
        </row>
        <row r="517">
          <cell r="A517">
            <v>50016237</v>
          </cell>
          <cell r="B517">
            <v>36020</v>
          </cell>
          <cell r="C517" t="str">
            <v>SUPERINTENDENT I</v>
          </cell>
          <cell r="D517">
            <v>50011156</v>
          </cell>
          <cell r="E517" t="str">
            <v>BND-109</v>
          </cell>
          <cell r="F517">
            <v>2</v>
          </cell>
          <cell r="G517">
            <v>2087.12</v>
          </cell>
          <cell r="H517">
            <v>29.6</v>
          </cell>
          <cell r="I517">
            <v>3787</v>
          </cell>
          <cell r="J517" t="str">
            <v>PORTER</v>
          </cell>
          <cell r="K517" t="str">
            <v>NELSON</v>
          </cell>
          <cell r="L517">
            <v>1</v>
          </cell>
          <cell r="M517">
            <v>2507.16</v>
          </cell>
          <cell r="N517">
            <v>1</v>
          </cell>
          <cell r="O517">
            <v>64646.401218750005</v>
          </cell>
          <cell r="P517">
            <v>512</v>
          </cell>
        </row>
        <row r="518">
          <cell r="A518">
            <v>50016238</v>
          </cell>
          <cell r="B518">
            <v>36020</v>
          </cell>
          <cell r="C518" t="str">
            <v>SUPERINTENDENT I</v>
          </cell>
          <cell r="D518">
            <v>50011156</v>
          </cell>
          <cell r="E518" t="str">
            <v>BND-109</v>
          </cell>
          <cell r="F518">
            <v>2</v>
          </cell>
          <cell r="G518">
            <v>2087.12</v>
          </cell>
          <cell r="H518">
            <v>29.6</v>
          </cell>
          <cell r="I518">
            <v>5033</v>
          </cell>
          <cell r="J518" t="str">
            <v>CRUDO</v>
          </cell>
          <cell r="K518" t="str">
            <v>ORLANDO</v>
          </cell>
          <cell r="L518">
            <v>1</v>
          </cell>
          <cell r="M518">
            <v>2507.16</v>
          </cell>
          <cell r="N518">
            <v>1</v>
          </cell>
          <cell r="O518">
            <v>64646.401218750005</v>
          </cell>
          <cell r="P518">
            <v>513</v>
          </cell>
        </row>
        <row r="519">
          <cell r="A519">
            <v>50016239</v>
          </cell>
          <cell r="B519">
            <v>36020</v>
          </cell>
          <cell r="C519" t="str">
            <v>SUPERINTENDENT I</v>
          </cell>
          <cell r="D519">
            <v>50011156</v>
          </cell>
          <cell r="E519" t="str">
            <v>BND-109</v>
          </cell>
          <cell r="F519">
            <v>3</v>
          </cell>
          <cell r="G519">
            <v>2087.12</v>
          </cell>
          <cell r="H519">
            <v>31.34</v>
          </cell>
          <cell r="I519">
            <v>4035</v>
          </cell>
          <cell r="J519" t="str">
            <v>PRENTICE</v>
          </cell>
          <cell r="K519" t="str">
            <v>MICHAEL</v>
          </cell>
          <cell r="L519">
            <v>1</v>
          </cell>
          <cell r="M519">
            <v>2646.37</v>
          </cell>
          <cell r="N519">
            <v>1</v>
          </cell>
          <cell r="O519">
            <v>68479.064813250006</v>
          </cell>
          <cell r="P519">
            <v>514</v>
          </cell>
        </row>
        <row r="520">
          <cell r="A520">
            <v>50016240</v>
          </cell>
          <cell r="B520">
            <v>36020</v>
          </cell>
          <cell r="C520" t="str">
            <v>SUPERINTENDENT I</v>
          </cell>
          <cell r="D520">
            <v>50011156</v>
          </cell>
          <cell r="E520" t="str">
            <v>BND-109</v>
          </cell>
          <cell r="F520">
            <v>2</v>
          </cell>
          <cell r="G520">
            <v>2087.12</v>
          </cell>
          <cell r="H520">
            <v>29.6</v>
          </cell>
          <cell r="I520">
            <v>4624</v>
          </cell>
          <cell r="J520" t="str">
            <v>HEEPS</v>
          </cell>
          <cell r="K520" t="str">
            <v>JAMES</v>
          </cell>
          <cell r="L520">
            <v>1</v>
          </cell>
          <cell r="M520">
            <v>2507.16</v>
          </cell>
          <cell r="N520">
            <v>1</v>
          </cell>
          <cell r="O520">
            <v>58894.296581249997</v>
          </cell>
          <cell r="P520">
            <v>515</v>
          </cell>
        </row>
        <row r="521">
          <cell r="A521">
            <v>50016241</v>
          </cell>
          <cell r="B521">
            <v>36020</v>
          </cell>
          <cell r="C521" t="str">
            <v>SUPERINTENDENT I</v>
          </cell>
          <cell r="D521">
            <v>50011156</v>
          </cell>
          <cell r="E521" t="str">
            <v>BND-109</v>
          </cell>
          <cell r="F521">
            <v>3</v>
          </cell>
          <cell r="G521">
            <v>1826.23</v>
          </cell>
          <cell r="H521">
            <v>31.34</v>
          </cell>
          <cell r="I521">
            <v>0</v>
          </cell>
          <cell r="L521">
            <v>1</v>
          </cell>
          <cell r="M521">
            <v>2193.85</v>
          </cell>
          <cell r="N521">
            <v>1</v>
          </cell>
          <cell r="O521">
            <v>58894.296581249997</v>
          </cell>
          <cell r="P521">
            <v>516</v>
          </cell>
        </row>
        <row r="522">
          <cell r="A522">
            <v>50018925</v>
          </cell>
          <cell r="B522">
            <v>38050</v>
          </cell>
          <cell r="C522" t="str">
            <v>WEIGHMASTER I</v>
          </cell>
          <cell r="E522" t="str">
            <v>GR-017</v>
          </cell>
          <cell r="F522">
            <v>3</v>
          </cell>
          <cell r="N522">
            <v>1</v>
          </cell>
          <cell r="O522">
            <v>35976.731</v>
          </cell>
          <cell r="P522">
            <v>517</v>
          </cell>
          <cell r="Q522" t="str">
            <v>New position RTS 2648, NO INCREASE TO THE BUDGET</v>
          </cell>
        </row>
        <row r="523">
          <cell r="A523">
            <v>50019050</v>
          </cell>
          <cell r="B523">
            <v>30600</v>
          </cell>
          <cell r="C523" t="str">
            <v>SUPERINTENDENT I</v>
          </cell>
          <cell r="D523">
            <v>50011229</v>
          </cell>
          <cell r="E523" t="str">
            <v>BND-109</v>
          </cell>
          <cell r="F523">
            <v>5</v>
          </cell>
          <cell r="G523">
            <v>2087.12</v>
          </cell>
          <cell r="H523">
            <v>34.82</v>
          </cell>
          <cell r="I523">
            <v>1840</v>
          </cell>
          <cell r="J523" t="str">
            <v>NAPLES</v>
          </cell>
          <cell r="K523" t="str">
            <v>PAUL</v>
          </cell>
          <cell r="L523">
            <v>1</v>
          </cell>
          <cell r="M523">
            <v>2785.59</v>
          </cell>
          <cell r="N523">
            <v>1</v>
          </cell>
          <cell r="O523">
            <v>72684.072500000009</v>
          </cell>
          <cell r="P523">
            <v>518</v>
          </cell>
        </row>
        <row r="524">
          <cell r="A524">
            <v>50019051</v>
          </cell>
          <cell r="B524">
            <v>35500</v>
          </cell>
          <cell r="C524" t="str">
            <v>SUPERINTENDENT I</v>
          </cell>
          <cell r="D524">
            <v>50019976</v>
          </cell>
          <cell r="E524" t="str">
            <v>BND-109</v>
          </cell>
          <cell r="F524">
            <v>3</v>
          </cell>
          <cell r="G524">
            <v>2087.12</v>
          </cell>
          <cell r="H524">
            <v>31.34</v>
          </cell>
          <cell r="I524">
            <v>4427</v>
          </cell>
          <cell r="J524" t="str">
            <v>HARDER</v>
          </cell>
          <cell r="K524" t="str">
            <v>DANIEL</v>
          </cell>
          <cell r="L524">
            <v>1</v>
          </cell>
          <cell r="M524">
            <v>2609.77</v>
          </cell>
          <cell r="N524">
            <v>1</v>
          </cell>
          <cell r="O524">
            <v>65430.072500000002</v>
          </cell>
          <cell r="P524">
            <v>519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Water Rates"/>
      <sheetName val="Program Summary - Gross figures"/>
      <sheetName val="LRP Sales by muni"/>
      <sheetName val="LRP demand by muni "/>
      <sheetName val="Alternative rate calc"/>
      <sheetName val="Summary Change"/>
      <sheetName val="Water Sales"/>
      <sheetName val="Calculation of rate"/>
    </sheetNames>
    <sheetDataSet>
      <sheetData sheetId="0">
        <row r="34">
          <cell r="B34">
            <v>0.2</v>
          </cell>
        </row>
        <row r="47">
          <cell r="B47">
            <v>1000000</v>
          </cell>
        </row>
      </sheetData>
      <sheetData sheetId="1"/>
      <sheetData sheetId="2"/>
      <sheetData sheetId="3"/>
      <sheetData sheetId="4"/>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Target Instructions"/>
      <sheetName val="Spend Trend"/>
      <sheetName val="VAHA Projects - Carryforward"/>
      <sheetName val="2018 Q2 template"/>
      <sheetName val="VAHA Projects - New"/>
      <sheetName val="Top 10 VAHA Projects"/>
      <sheetName val="VAHA data as of June 30"/>
      <sheetName val="SC Drop Downs"/>
      <sheetName val="Drop Down"/>
    </sheetNames>
    <sheetDataSet>
      <sheetData sheetId="0"/>
      <sheetData sheetId="1"/>
      <sheetData sheetId="2">
        <row r="1">
          <cell r="J1" t="str">
            <v>Multi-Year Project Budget</v>
          </cell>
        </row>
      </sheetData>
      <sheetData sheetId="3"/>
      <sheetData sheetId="4"/>
      <sheetData sheetId="5"/>
      <sheetData sheetId="6"/>
      <sheetData sheetId="7">
        <row r="50">
          <cell r="B50" t="str">
            <v>(select)</v>
          </cell>
          <cell r="C50" t="str">
            <v>select</v>
          </cell>
        </row>
        <row r="51">
          <cell r="B51" t="str">
            <v>Implementation &amp; research</v>
          </cell>
          <cell r="C51" t="str">
            <v>AA</v>
          </cell>
        </row>
        <row r="52">
          <cell r="B52" t="str">
            <v>Non-market rental (social housing &amp; other)</v>
          </cell>
          <cell r="C52" t="str">
            <v>AB</v>
          </cell>
        </row>
        <row r="53">
          <cell r="B53" t="str">
            <v>Purpose built rental &amp; other</v>
          </cell>
          <cell r="C53" t="str">
            <v>ACD</v>
          </cell>
        </row>
        <row r="54">
          <cell r="B54" t="str">
            <v>SROs</v>
          </cell>
          <cell r="C54" t="str">
            <v>AD</v>
          </cell>
        </row>
        <row r="55">
          <cell r="B55" t="str">
            <v>Supportive housing</v>
          </cell>
          <cell r="C55" t="str">
            <v>AE</v>
          </cell>
        </row>
        <row r="56">
          <cell r="B56" t="str">
            <v>Infant, toddler &amp; preschool (0-4 years old)</v>
          </cell>
          <cell r="C56" t="str">
            <v>AF</v>
          </cell>
        </row>
        <row r="57">
          <cell r="B57" t="str">
            <v>School age (5-12 years old)</v>
          </cell>
          <cell r="C57" t="str">
            <v>AG</v>
          </cell>
        </row>
        <row r="58">
          <cell r="B58" t="str">
            <v>General features &amp; infrastructure</v>
          </cell>
          <cell r="C58" t="str">
            <v>AH</v>
          </cell>
        </row>
        <row r="59">
          <cell r="B59" t="str">
            <v>Park amenities</v>
          </cell>
          <cell r="C59" t="str">
            <v>AI</v>
          </cell>
        </row>
        <row r="60">
          <cell r="B60" t="str">
            <v>Park buildings</v>
          </cell>
          <cell r="C60" t="str">
            <v>AJ</v>
          </cell>
        </row>
        <row r="61">
          <cell r="B61" t="str">
            <v>Park land</v>
          </cell>
          <cell r="C61" t="str">
            <v>AK</v>
          </cell>
        </row>
        <row r="62">
          <cell r="B62" t="str">
            <v>Programmed activity areas</v>
          </cell>
          <cell r="C62" t="str">
            <v>AL</v>
          </cell>
        </row>
        <row r="63">
          <cell r="B63" t="str">
            <v>Seawall &amp; waterfront</v>
          </cell>
          <cell r="C63" t="str">
            <v>AM</v>
          </cell>
        </row>
        <row r="64">
          <cell r="B64" t="str">
            <v>Urban forest &amp; natural areas</v>
          </cell>
          <cell r="C64" t="str">
            <v>AN</v>
          </cell>
        </row>
        <row r="65">
          <cell r="B65" t="str">
            <v>Libraries &amp; archives</v>
          </cell>
          <cell r="C65" t="str">
            <v>AO</v>
          </cell>
        </row>
        <row r="66">
          <cell r="B66" t="str">
            <v>Recreation facilities</v>
          </cell>
          <cell r="C66" t="str">
            <v>AP</v>
          </cell>
        </row>
        <row r="67">
          <cell r="B67" t="str">
            <v>Social facilities</v>
          </cell>
          <cell r="C67" t="str">
            <v>AQ</v>
          </cell>
        </row>
        <row r="68">
          <cell r="B68" t="str">
            <v>Cultural facilities</v>
          </cell>
          <cell r="C68" t="str">
            <v>AR</v>
          </cell>
        </row>
        <row r="69">
          <cell r="B69" t="str">
            <v>Entertainment &amp; exhibition facilities</v>
          </cell>
          <cell r="C69" t="str">
            <v>AS</v>
          </cell>
        </row>
        <row r="70">
          <cell r="B70" t="str">
            <v>Heritage</v>
          </cell>
          <cell r="C70" t="str">
            <v>AT</v>
          </cell>
        </row>
        <row r="71">
          <cell r="B71" t="str">
            <v>Public Art</v>
          </cell>
          <cell r="C71" t="str">
            <v>AU</v>
          </cell>
        </row>
        <row r="72">
          <cell r="B72" t="str">
            <v>Animal control</v>
          </cell>
          <cell r="C72" t="str">
            <v>AV</v>
          </cell>
        </row>
        <row r="73">
          <cell r="B73" t="str">
            <v>Fire &amp; rescue</v>
          </cell>
          <cell r="C73" t="str">
            <v>AW</v>
          </cell>
        </row>
        <row r="74">
          <cell r="B74" t="str">
            <v>Police</v>
          </cell>
          <cell r="C74" t="str">
            <v>AX</v>
          </cell>
        </row>
        <row r="75">
          <cell r="B75" t="str">
            <v>Administative facilities</v>
          </cell>
          <cell r="C75" t="str">
            <v>AY</v>
          </cell>
        </row>
        <row r="76">
          <cell r="B76" t="str">
            <v>Sevice yards, vehicles &amp; equipment</v>
          </cell>
          <cell r="C76" t="str">
            <v>AZ</v>
          </cell>
        </row>
        <row r="77">
          <cell r="B77" t="str">
            <v>All City facilities</v>
          </cell>
          <cell r="C77" t="str">
            <v>BA</v>
          </cell>
        </row>
        <row r="78">
          <cell r="B78" t="str">
            <v>Expand sustainable transportation capacity</v>
          </cell>
          <cell r="C78" t="str">
            <v>BB</v>
          </cell>
        </row>
        <row r="79">
          <cell r="B79" t="str">
            <v>Managing the transportation network</v>
          </cell>
          <cell r="C79" t="str">
            <v>BC</v>
          </cell>
        </row>
        <row r="80">
          <cell r="B80" t="str">
            <v>Public space &amp; street use</v>
          </cell>
          <cell r="C80" t="str">
            <v>BD</v>
          </cell>
        </row>
        <row r="81">
          <cell r="B81" t="str">
            <v>Green infrastructure</v>
          </cell>
          <cell r="C81" t="str">
            <v>BE</v>
          </cell>
        </row>
        <row r="82">
          <cell r="B82" t="str">
            <v>Potable water</v>
          </cell>
          <cell r="C82" t="str">
            <v>BF</v>
          </cell>
        </row>
        <row r="83">
          <cell r="B83" t="str">
            <v>Sewerage &amp; drainage</v>
          </cell>
          <cell r="C83" t="str">
            <v>BG</v>
          </cell>
        </row>
        <row r="84">
          <cell r="B84" t="str">
            <v>EV infrastructure</v>
          </cell>
          <cell r="C84" t="str">
            <v>BH</v>
          </cell>
        </row>
        <row r="85">
          <cell r="B85" t="str">
            <v>SEFC NEU</v>
          </cell>
          <cell r="C85" t="str">
            <v>BI</v>
          </cell>
        </row>
        <row r="86">
          <cell r="B86" t="str">
            <v>Disposal</v>
          </cell>
          <cell r="C86" t="str">
            <v>BJ</v>
          </cell>
        </row>
        <row r="87">
          <cell r="B87" t="str">
            <v>Sanitation</v>
          </cell>
          <cell r="C87" t="str">
            <v>BK</v>
          </cell>
        </row>
        <row r="88">
          <cell r="B88" t="str">
            <v>Technology</v>
          </cell>
          <cell r="C88" t="str">
            <v>BL</v>
          </cell>
        </row>
        <row r="89">
          <cell r="B89" t="str">
            <v>Citywide Overhead</v>
          </cell>
          <cell r="C89" t="str">
            <v>BM</v>
          </cell>
        </row>
        <row r="90">
          <cell r="B90" t="str">
            <v>Emerging priorities</v>
          </cell>
          <cell r="C90" t="str">
            <v>BN</v>
          </cell>
        </row>
      </sheetData>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Target"/>
      <sheetName val="2007 Target Build"/>
      <sheetName val="Assessments"/>
      <sheetName val="2007 Target Allocation"/>
      <sheetName val="Upload to SAP"/>
      <sheetName val="Debt"/>
      <sheetName val="Sheet1"/>
      <sheetName val="FB700009 cc36000"/>
      <sheetName val="FB700009 cc36020"/>
      <sheetName val="FB708000"/>
      <sheetName val="FB750000"/>
      <sheetName val="FB700000"/>
      <sheetName val="FB700002"/>
      <sheetName val="FB700003"/>
      <sheetName val="FB700005"/>
      <sheetName val="FB700007"/>
      <sheetName val="2007 EQS"/>
      <sheetName val="Sal Summary"/>
      <sheetName val="New Cost Elements"/>
      <sheetName val="2006 SAP Download"/>
      <sheetName val="2006 Period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C1" t="str">
            <v>Plan Period 1</v>
          </cell>
          <cell r="D1" t="str">
            <v>Plan Period 2</v>
          </cell>
          <cell r="E1" t="str">
            <v>Plan Period 3</v>
          </cell>
          <cell r="F1" t="str">
            <v>Plan Period 4</v>
          </cell>
          <cell r="G1" t="str">
            <v>Plan Period 5</v>
          </cell>
          <cell r="H1" t="str">
            <v>Plan Period 6</v>
          </cell>
          <cell r="I1" t="str">
            <v>Plan Period 7</v>
          </cell>
          <cell r="J1" t="str">
            <v>Plan Period 8</v>
          </cell>
          <cell r="K1" t="str">
            <v>Plan Period 9</v>
          </cell>
          <cell r="L1" t="str">
            <v>Plan Period 10</v>
          </cell>
          <cell r="M1" t="str">
            <v>Plan Period 11</v>
          </cell>
          <cell r="N1" t="str">
            <v>Plan Period 12</v>
          </cell>
        </row>
        <row r="2">
          <cell r="B2" t="str">
            <v>* 36000 SEWER FEES/UTIL COS - 419200 SEWER FEES - FLAT</v>
          </cell>
          <cell r="C2">
            <v>0</v>
          </cell>
          <cell r="D2">
            <v>0</v>
          </cell>
          <cell r="E2">
            <v>0</v>
          </cell>
          <cell r="F2">
            <v>0</v>
          </cell>
          <cell r="G2">
            <v>1</v>
          </cell>
          <cell r="H2">
            <v>0</v>
          </cell>
          <cell r="I2">
            <v>0</v>
          </cell>
          <cell r="J2">
            <v>0</v>
          </cell>
          <cell r="K2">
            <v>0</v>
          </cell>
          <cell r="L2">
            <v>0</v>
          </cell>
          <cell r="M2">
            <v>0</v>
          </cell>
          <cell r="N2">
            <v>0</v>
          </cell>
        </row>
        <row r="3">
          <cell r="B3" t="str">
            <v>* 36000 SEWER FEES/UTIL COS - 419210 SEWER FEES - METER</v>
          </cell>
          <cell r="C3">
            <v>-8.2438382911527469E-2</v>
          </cell>
          <cell r="D3">
            <v>0.15576293158635995</v>
          </cell>
          <cell r="E3">
            <v>1.8056901113908924E-2</v>
          </cell>
          <cell r="F3">
            <v>0.13322078656480732</v>
          </cell>
          <cell r="G3">
            <v>2.5107869915923349E-2</v>
          </cell>
          <cell r="H3">
            <v>8.1442373351542821E-2</v>
          </cell>
          <cell r="I3">
            <v>9.8403877341982846E-2</v>
          </cell>
          <cell r="J3">
            <v>0.13472520378985106</v>
          </cell>
          <cell r="K3">
            <v>8.690772907686399E-2</v>
          </cell>
          <cell r="L3">
            <v>8.9456435918227994E-2</v>
          </cell>
          <cell r="M3">
            <v>2.2531155307071827E-2</v>
          </cell>
          <cell r="N3">
            <v>0.23682311894498742</v>
          </cell>
        </row>
        <row r="4">
          <cell r="B4" t="str">
            <v>* 36000 SEWER FEES/UTIL COS - 419220 BOD/TSS/FLOW CHARG</v>
          </cell>
          <cell r="C4">
            <v>0</v>
          </cell>
          <cell r="D4">
            <v>0</v>
          </cell>
          <cell r="E4">
            <v>0</v>
          </cell>
          <cell r="F4">
            <v>0</v>
          </cell>
          <cell r="G4">
            <v>0</v>
          </cell>
          <cell r="H4">
            <v>0</v>
          </cell>
          <cell r="I4">
            <v>0</v>
          </cell>
          <cell r="J4">
            <v>0</v>
          </cell>
          <cell r="K4">
            <v>0</v>
          </cell>
          <cell r="L4">
            <v>0</v>
          </cell>
          <cell r="M4">
            <v>0</v>
          </cell>
          <cell r="N4">
            <v>1</v>
          </cell>
        </row>
        <row r="5">
          <cell r="B5" t="str">
            <v>* 36000 SEWER FEES/UTIL COS - 419230 INDUST WASTE WATER</v>
          </cell>
          <cell r="C5">
            <v>0</v>
          </cell>
          <cell r="D5">
            <v>0</v>
          </cell>
          <cell r="E5">
            <v>0.25003762227238524</v>
          </cell>
          <cell r="F5">
            <v>0</v>
          </cell>
          <cell r="G5">
            <v>0</v>
          </cell>
          <cell r="H5">
            <v>0.25003762227238524</v>
          </cell>
          <cell r="I5">
            <v>0</v>
          </cell>
          <cell r="J5">
            <v>0</v>
          </cell>
          <cell r="K5">
            <v>0.25003762227238524</v>
          </cell>
          <cell r="L5">
            <v>0</v>
          </cell>
          <cell r="M5">
            <v>0</v>
          </cell>
          <cell r="N5">
            <v>0.24988713318284425</v>
          </cell>
        </row>
        <row r="6">
          <cell r="B6" t="str">
            <v>* 36000 SEWER FEES/UTIL COS - 512520 TRANS TO BASIC CAP</v>
          </cell>
          <cell r="C6">
            <v>0</v>
          </cell>
          <cell r="D6">
            <v>0</v>
          </cell>
          <cell r="E6">
            <v>0</v>
          </cell>
          <cell r="F6">
            <v>0</v>
          </cell>
          <cell r="G6">
            <v>0</v>
          </cell>
          <cell r="H6">
            <v>0</v>
          </cell>
          <cell r="I6">
            <v>0</v>
          </cell>
          <cell r="J6">
            <v>0</v>
          </cell>
          <cell r="K6">
            <v>0</v>
          </cell>
          <cell r="L6">
            <v>0</v>
          </cell>
          <cell r="M6">
            <v>0</v>
          </cell>
          <cell r="N6">
            <v>1</v>
          </cell>
        </row>
        <row r="7">
          <cell r="B7" t="str">
            <v>* 36000 SEWER FEES/UTIL COS - 512560 TR TO SEWER STABIL</v>
          </cell>
          <cell r="C7">
            <v>8.3269961977186308E-2</v>
          </cell>
          <cell r="D7">
            <v>8.3269961977186308E-2</v>
          </cell>
          <cell r="E7">
            <v>8.3269961977186308E-2</v>
          </cell>
          <cell r="F7">
            <v>8.3269961977186308E-2</v>
          </cell>
          <cell r="G7">
            <v>8.3269961977186308E-2</v>
          </cell>
          <cell r="H7">
            <v>8.3269961977186308E-2</v>
          </cell>
          <cell r="I7">
            <v>8.3269961977186308E-2</v>
          </cell>
          <cell r="J7">
            <v>8.3269961977186308E-2</v>
          </cell>
          <cell r="K7">
            <v>8.3269961977186308E-2</v>
          </cell>
          <cell r="L7">
            <v>8.3269961977186308E-2</v>
          </cell>
          <cell r="M7">
            <v>8.3269961977186308E-2</v>
          </cell>
          <cell r="N7">
            <v>8.4030418250950575E-2</v>
          </cell>
        </row>
        <row r="8">
          <cell r="B8" t="str">
            <v>* 36000 SEWER FEES/UTIL COS - 520000 SALARIES</v>
          </cell>
          <cell r="C8">
            <v>8.3393501805054157E-2</v>
          </cell>
          <cell r="D8">
            <v>8.3393501805054157E-2</v>
          </cell>
          <cell r="E8">
            <v>8.3393501805054157E-2</v>
          </cell>
          <cell r="F8">
            <v>8.3393501805054157E-2</v>
          </cell>
          <cell r="G8">
            <v>8.3393501805054157E-2</v>
          </cell>
          <cell r="H8">
            <v>8.3393501805054157E-2</v>
          </cell>
          <cell r="I8">
            <v>8.3393501805054157E-2</v>
          </cell>
          <cell r="J8">
            <v>8.3393501805054157E-2</v>
          </cell>
          <cell r="K8">
            <v>8.3393501805054157E-2</v>
          </cell>
          <cell r="L8">
            <v>8.3393501805054157E-2</v>
          </cell>
          <cell r="M8">
            <v>8.3393501805054157E-2</v>
          </cell>
          <cell r="N8">
            <v>8.2671480144404327E-2</v>
          </cell>
        </row>
        <row r="9">
          <cell r="B9" t="str">
            <v>* 36000 SEWER FEES/UTIL COS - 523900 F.B. - DISTRIBUTED</v>
          </cell>
          <cell r="C9">
            <v>8.3233532934131743E-2</v>
          </cell>
          <cell r="D9">
            <v>8.3233532934131743E-2</v>
          </cell>
          <cell r="E9">
            <v>8.3233532934131743E-2</v>
          </cell>
          <cell r="F9">
            <v>8.3233532934131743E-2</v>
          </cell>
          <cell r="G9">
            <v>8.3233532934131743E-2</v>
          </cell>
          <cell r="H9">
            <v>8.3233532934131743E-2</v>
          </cell>
          <cell r="I9">
            <v>8.3233532934131743E-2</v>
          </cell>
          <cell r="J9">
            <v>8.3233532934131743E-2</v>
          </cell>
          <cell r="K9">
            <v>8.3233532934131743E-2</v>
          </cell>
          <cell r="L9">
            <v>8.3233532934131743E-2</v>
          </cell>
          <cell r="M9">
            <v>8.3233532934131743E-2</v>
          </cell>
          <cell r="N9">
            <v>8.4431137724550895E-2</v>
          </cell>
        </row>
        <row r="10">
          <cell r="B10" t="str">
            <v>* 36000 SEWER FEES/UTIL COS - 595020 INT-DEPT ALL(MANUA</v>
          </cell>
          <cell r="C10">
            <v>8.3333333333333329E-2</v>
          </cell>
          <cell r="D10">
            <v>8.3333333333333329E-2</v>
          </cell>
          <cell r="E10">
            <v>8.3333333333333329E-2</v>
          </cell>
          <cell r="F10">
            <v>8.3333333333333329E-2</v>
          </cell>
          <cell r="G10">
            <v>8.3333333333333329E-2</v>
          </cell>
          <cell r="H10">
            <v>8.3333333333333329E-2</v>
          </cell>
          <cell r="I10">
            <v>8.3333333333333329E-2</v>
          </cell>
          <cell r="J10">
            <v>8.3333333333333329E-2</v>
          </cell>
          <cell r="K10">
            <v>8.3333333333333329E-2</v>
          </cell>
          <cell r="L10">
            <v>8.3333333333333329E-2</v>
          </cell>
          <cell r="M10">
            <v>8.3333333333333329E-2</v>
          </cell>
          <cell r="N10">
            <v>8.3333333333333329E-2</v>
          </cell>
        </row>
        <row r="11">
          <cell r="B11" t="str">
            <v>* 36000 SEWER FEES/UTIL COS - 598200 TR FR SEWER II BOD</v>
          </cell>
          <cell r="C11">
            <v>0</v>
          </cell>
          <cell r="D11">
            <v>0</v>
          </cell>
          <cell r="E11">
            <v>0</v>
          </cell>
          <cell r="F11">
            <v>0</v>
          </cell>
          <cell r="G11">
            <v>0</v>
          </cell>
          <cell r="H11">
            <v>0</v>
          </cell>
          <cell r="I11">
            <v>0</v>
          </cell>
          <cell r="J11">
            <v>0</v>
          </cell>
          <cell r="K11">
            <v>0</v>
          </cell>
          <cell r="L11">
            <v>0</v>
          </cell>
          <cell r="M11">
            <v>0</v>
          </cell>
          <cell r="N11">
            <v>1</v>
          </cell>
        </row>
        <row r="12">
          <cell r="B12" t="str">
            <v>* 36000 SEWER FEES/UTIL COS - 598210 TR FR SEWER FEES G</v>
          </cell>
          <cell r="C12">
            <v>0</v>
          </cell>
          <cell r="D12">
            <v>0</v>
          </cell>
          <cell r="E12">
            <v>0</v>
          </cell>
          <cell r="F12">
            <v>0</v>
          </cell>
          <cell r="G12">
            <v>0</v>
          </cell>
          <cell r="H12">
            <v>0</v>
          </cell>
          <cell r="I12">
            <v>0</v>
          </cell>
          <cell r="J12">
            <v>0</v>
          </cell>
          <cell r="K12">
            <v>0</v>
          </cell>
          <cell r="L12">
            <v>0</v>
          </cell>
          <cell r="M12">
            <v>0</v>
          </cell>
          <cell r="N12">
            <v>1</v>
          </cell>
        </row>
        <row r="13">
          <cell r="B13" t="str">
            <v>* 36000 SEWER FEES/UTIL COS - 700009 SEWERS MISC CONST</v>
          </cell>
          <cell r="C13">
            <v>0</v>
          </cell>
          <cell r="D13">
            <v>3.4908136482939632E-2</v>
          </cell>
          <cell r="E13">
            <v>0</v>
          </cell>
          <cell r="F13">
            <v>0</v>
          </cell>
          <cell r="G13">
            <v>1.9510061242344705E-2</v>
          </cell>
          <cell r="H13">
            <v>8.7489063867016625E-4</v>
          </cell>
          <cell r="I13">
            <v>0</v>
          </cell>
          <cell r="J13">
            <v>0.55284339457567799</v>
          </cell>
          <cell r="K13">
            <v>0</v>
          </cell>
          <cell r="L13">
            <v>5.4068241469816272E-2</v>
          </cell>
          <cell r="M13">
            <v>6.5616797900262466E-3</v>
          </cell>
          <cell r="N13">
            <v>0.33123359580052492</v>
          </cell>
        </row>
        <row r="14">
          <cell r="B14" t="str">
            <v>* 36000 SEWER FEES/UTIL COS - 800025 IT Support Allocat</v>
          </cell>
          <cell r="C14">
            <v>8.3333333333333329E-2</v>
          </cell>
          <cell r="D14">
            <v>8.3333333333333329E-2</v>
          </cell>
          <cell r="E14">
            <v>8.3333333333333329E-2</v>
          </cell>
          <cell r="F14">
            <v>8.3333333333333329E-2</v>
          </cell>
          <cell r="G14">
            <v>8.3333333333333329E-2</v>
          </cell>
          <cell r="H14">
            <v>8.3333333333333329E-2</v>
          </cell>
          <cell r="I14">
            <v>8.3333333333333329E-2</v>
          </cell>
          <cell r="J14">
            <v>8.3333333333333329E-2</v>
          </cell>
          <cell r="K14">
            <v>8.3333333333333329E-2</v>
          </cell>
          <cell r="L14">
            <v>8.3333333333333329E-2</v>
          </cell>
          <cell r="M14">
            <v>8.3333333333333329E-2</v>
          </cell>
          <cell r="N14">
            <v>8.3333333333333329E-2</v>
          </cell>
        </row>
        <row r="15">
          <cell r="B15" t="str">
            <v>* 36000 SEWER FEES/UTIL COS - * 36000 Sewer Fees/Util Cos</v>
          </cell>
          <cell r="C15">
            <v>0</v>
          </cell>
          <cell r="D15">
            <v>0</v>
          </cell>
          <cell r="E15">
            <v>0</v>
          </cell>
          <cell r="F15">
            <v>0</v>
          </cell>
          <cell r="G15">
            <v>0</v>
          </cell>
          <cell r="H15">
            <v>0</v>
          </cell>
          <cell r="I15">
            <v>0</v>
          </cell>
          <cell r="J15">
            <v>0</v>
          </cell>
          <cell r="K15">
            <v>0</v>
          </cell>
          <cell r="L15">
            <v>0</v>
          </cell>
          <cell r="M15">
            <v>0</v>
          </cell>
          <cell r="N15">
            <v>0</v>
          </cell>
        </row>
        <row r="16">
          <cell r="B16" t="str">
            <v>** SEWER REVENUES - ** Sewer Revenues</v>
          </cell>
          <cell r="C16">
            <v>0</v>
          </cell>
          <cell r="D16">
            <v>0</v>
          </cell>
          <cell r="E16">
            <v>0</v>
          </cell>
          <cell r="F16">
            <v>0</v>
          </cell>
          <cell r="G16">
            <v>0</v>
          </cell>
          <cell r="H16">
            <v>0</v>
          </cell>
          <cell r="I16">
            <v>0</v>
          </cell>
          <cell r="J16">
            <v>0</v>
          </cell>
          <cell r="K16">
            <v>0</v>
          </cell>
          <cell r="L16">
            <v>0</v>
          </cell>
          <cell r="M16">
            <v>0</v>
          </cell>
          <cell r="N16">
            <v>0</v>
          </cell>
        </row>
        <row r="17">
          <cell r="B17" t="str">
            <v>* 36005 SEWER COST ALLOCAT - 800000 Admin Overhead Cos</v>
          </cell>
          <cell r="C17">
            <v>8.5497573295886295E-2</v>
          </cell>
          <cell r="D17">
            <v>8.313770550072011E-2</v>
          </cell>
          <cell r="E17">
            <v>8.313770550072011E-2</v>
          </cell>
          <cell r="F17">
            <v>8.313770550072011E-2</v>
          </cell>
          <cell r="G17">
            <v>8.313770550072011E-2</v>
          </cell>
          <cell r="H17">
            <v>8.313770550072011E-2</v>
          </cell>
          <cell r="I17">
            <v>8.313770550072011E-2</v>
          </cell>
          <cell r="J17">
            <v>8.313770550072011E-2</v>
          </cell>
          <cell r="K17">
            <v>8.313770550072011E-2</v>
          </cell>
          <cell r="L17">
            <v>8.313770550072011E-2</v>
          </cell>
          <cell r="M17">
            <v>8.313770550072011E-2</v>
          </cell>
          <cell r="N17">
            <v>8.3125371696912628E-2</v>
          </cell>
        </row>
        <row r="18">
          <cell r="B18" t="str">
            <v>* 36005 SEWER COST ALLOCAT - 800002 Sys Ops &amp; Contol C</v>
          </cell>
          <cell r="C18">
            <v>8.2923673997412684E-2</v>
          </cell>
          <cell r="D18">
            <v>8.1668822768434665E-2</v>
          </cell>
          <cell r="E18">
            <v>7.8822768434670121E-2</v>
          </cell>
          <cell r="F18">
            <v>7.2302716688227686E-2</v>
          </cell>
          <cell r="G18">
            <v>7.822768434670116E-2</v>
          </cell>
          <cell r="H18">
            <v>7.6015523932729631E-2</v>
          </cell>
          <cell r="I18">
            <v>7.6908150064683059E-2</v>
          </cell>
          <cell r="J18">
            <v>7.3376455368693402E-2</v>
          </cell>
          <cell r="K18">
            <v>7.8706338939197928E-2</v>
          </cell>
          <cell r="L18">
            <v>7.9288486416558862E-2</v>
          </cell>
          <cell r="M18">
            <v>0.10698576972833118</v>
          </cell>
          <cell r="N18">
            <v>0.11477360931435963</v>
          </cell>
        </row>
        <row r="19">
          <cell r="B19" t="str">
            <v>* 36005 SEWER COST ALLOCAT - 800003 Central Store O/H</v>
          </cell>
          <cell r="C19">
            <v>8.4167594704548362E-2</v>
          </cell>
          <cell r="D19">
            <v>8.316739298625872E-2</v>
          </cell>
          <cell r="E19">
            <v>8.3132374982992557E-2</v>
          </cell>
          <cell r="F19">
            <v>8.3290807129714095E-2</v>
          </cell>
          <cell r="G19">
            <v>8.3154747596190376E-2</v>
          </cell>
          <cell r="H19">
            <v>8.3123985253043361E-2</v>
          </cell>
          <cell r="I19">
            <v>8.3082036603297452E-2</v>
          </cell>
          <cell r="J19">
            <v>8.3110610321240327E-2</v>
          </cell>
          <cell r="K19">
            <v>8.3123012530730414E-2</v>
          </cell>
          <cell r="L19">
            <v>8.3207882552535209E-2</v>
          </cell>
          <cell r="M19">
            <v>8.4182185539242602E-2</v>
          </cell>
          <cell r="N19">
            <v>8.3257369800206482E-2</v>
          </cell>
        </row>
        <row r="20">
          <cell r="B20" t="str">
            <v>* 36005 SEWER COST ALLOCAT - 800004 Electrical Store O</v>
          </cell>
          <cell r="C20">
            <v>8.3333333333333329E-2</v>
          </cell>
          <cell r="D20">
            <v>8.3333333333333329E-2</v>
          </cell>
          <cell r="E20">
            <v>8.3333333333333329E-2</v>
          </cell>
          <cell r="F20">
            <v>8.3333333333333329E-2</v>
          </cell>
          <cell r="G20">
            <v>8.3333333333333329E-2</v>
          </cell>
          <cell r="H20">
            <v>8.3333333333333329E-2</v>
          </cell>
          <cell r="I20">
            <v>8.3333333333333329E-2</v>
          </cell>
          <cell r="J20">
            <v>8.3333333333333329E-2</v>
          </cell>
          <cell r="K20">
            <v>8.3333333333333329E-2</v>
          </cell>
          <cell r="L20">
            <v>8.3333333333333329E-2</v>
          </cell>
          <cell r="M20">
            <v>8.3333333333333329E-2</v>
          </cell>
          <cell r="N20">
            <v>8.3333333333333329E-2</v>
          </cell>
        </row>
        <row r="21">
          <cell r="B21" t="str">
            <v>* 36005 SEWER COST ALLOCAT - 800026 DA BA REZONING O/H</v>
          </cell>
          <cell r="C21">
            <v>8.2634373584697302E-2</v>
          </cell>
          <cell r="D21">
            <v>8.2634373584697302E-2</v>
          </cell>
          <cell r="E21">
            <v>8.4728243204367726E-2</v>
          </cell>
          <cell r="F21">
            <v>8.2634373584697302E-2</v>
          </cell>
          <cell r="G21">
            <v>8.2634373584697302E-2</v>
          </cell>
          <cell r="H21">
            <v>8.4728243204367726E-2</v>
          </cell>
          <cell r="I21">
            <v>8.2634373584697302E-2</v>
          </cell>
          <cell r="J21">
            <v>8.2634373584697302E-2</v>
          </cell>
          <cell r="K21">
            <v>8.4728243204367726E-2</v>
          </cell>
          <cell r="L21">
            <v>8.2634373584697302E-2</v>
          </cell>
          <cell r="M21">
            <v>8.2634373584697302E-2</v>
          </cell>
          <cell r="N21">
            <v>8.4740281709318258E-2</v>
          </cell>
        </row>
        <row r="22">
          <cell r="B22" t="str">
            <v>* 36005 SEWER COST ALLOCAT - 800030 TOOL POOL PROGRAM</v>
          </cell>
          <cell r="C22">
            <v>8.4167458528279906E-2</v>
          </cell>
          <cell r="D22">
            <v>8.3167065616300551E-2</v>
          </cell>
          <cell r="E22">
            <v>8.3132232994017147E-2</v>
          </cell>
          <cell r="F22">
            <v>8.3291069751629462E-2</v>
          </cell>
          <cell r="G22">
            <v>8.3154525872278534E-2</v>
          </cell>
          <cell r="H22">
            <v>8.3123873164669126E-2</v>
          </cell>
          <cell r="I22">
            <v>8.3082074017929039E-2</v>
          </cell>
          <cell r="J22">
            <v>8.3110636768201435E-2</v>
          </cell>
          <cell r="K22">
            <v>8.3123176512223465E-2</v>
          </cell>
          <cell r="L22">
            <v>8.3208168110594977E-2</v>
          </cell>
          <cell r="M22">
            <v>8.4182088229638949E-2</v>
          </cell>
          <cell r="N22">
            <v>8.3257630434237395E-2</v>
          </cell>
        </row>
        <row r="23">
          <cell r="B23" t="str">
            <v>* 36005 SEWER COST ALLOCAT - * 36005 Sewer Cost Allocat</v>
          </cell>
          <cell r="C23">
            <v>8.475750086432679E-2</v>
          </cell>
          <cell r="D23">
            <v>8.2951738592060467E-2</v>
          </cell>
          <cell r="E23">
            <v>8.2983139931986791E-2</v>
          </cell>
          <cell r="F23">
            <v>8.2175890149265643E-2</v>
          </cell>
          <cell r="G23">
            <v>8.2660584322278519E-2</v>
          </cell>
          <cell r="H23">
            <v>8.274582120022568E-2</v>
          </cell>
          <cell r="I23">
            <v>8.2541799656117201E-2</v>
          </cell>
          <cell r="J23">
            <v>8.22473548920057E-2</v>
          </cell>
          <cell r="K23">
            <v>8.2972353212164771E-2</v>
          </cell>
          <cell r="L23">
            <v>8.2755529248065507E-2</v>
          </cell>
          <cell r="M23">
            <v>8.519083281790428E-2</v>
          </cell>
          <cell r="N23">
            <v>8.6017455113598706E-2</v>
          </cell>
        </row>
        <row r="24">
          <cell r="B24" t="str">
            <v>** SEWER - COST ALLOCATION - ** Sewer - Cost Allocation</v>
          </cell>
          <cell r="C24">
            <v>8.475750086432679E-2</v>
          </cell>
          <cell r="D24">
            <v>8.2951738592060467E-2</v>
          </cell>
          <cell r="E24">
            <v>8.2983139931986791E-2</v>
          </cell>
          <cell r="F24">
            <v>8.2175890149265643E-2</v>
          </cell>
          <cell r="G24">
            <v>8.2660584322278519E-2</v>
          </cell>
          <cell r="H24">
            <v>8.274582120022568E-2</v>
          </cell>
          <cell r="I24">
            <v>8.2541799656117201E-2</v>
          </cell>
          <cell r="J24">
            <v>8.22473548920057E-2</v>
          </cell>
          <cell r="K24">
            <v>8.2972353212164771E-2</v>
          </cell>
          <cell r="L24">
            <v>8.2755529248065507E-2</v>
          </cell>
          <cell r="M24">
            <v>8.519083281790428E-2</v>
          </cell>
          <cell r="N24">
            <v>8.6017455113598706E-2</v>
          </cell>
        </row>
        <row r="25">
          <cell r="B25" t="str">
            <v>* 36010 SEWERS &amp; DRAINAGE - 490200 FEES</v>
          </cell>
          <cell r="C25">
            <v>8.3333252427184465E-2</v>
          </cell>
          <cell r="D25">
            <v>8.333349514563107E-2</v>
          </cell>
          <cell r="E25">
            <v>8.3333252427184465E-2</v>
          </cell>
          <cell r="F25">
            <v>8.3333252427184465E-2</v>
          </cell>
          <cell r="G25">
            <v>8.333349514563107E-2</v>
          </cell>
          <cell r="H25">
            <v>8.3333252427184465E-2</v>
          </cell>
          <cell r="I25">
            <v>8.3333252427184465E-2</v>
          </cell>
          <cell r="J25">
            <v>8.333349514563107E-2</v>
          </cell>
          <cell r="K25">
            <v>8.3333252427184465E-2</v>
          </cell>
          <cell r="L25">
            <v>8.3333252427184465E-2</v>
          </cell>
          <cell r="M25">
            <v>8.333349514563107E-2</v>
          </cell>
          <cell r="N25">
            <v>8.3333252427184465E-2</v>
          </cell>
        </row>
        <row r="26">
          <cell r="B26" t="str">
            <v>* 36010 SEWERS &amp; DRAINAGE - 490800 M/HOLE DRN DISC FE</v>
          </cell>
          <cell r="C26">
            <v>8.3333333333333329E-2</v>
          </cell>
          <cell r="D26">
            <v>8.3333333333333329E-2</v>
          </cell>
          <cell r="E26">
            <v>8.3333333333333329E-2</v>
          </cell>
          <cell r="F26">
            <v>8.3333333333333329E-2</v>
          </cell>
          <cell r="G26">
            <v>8.3333333333333329E-2</v>
          </cell>
          <cell r="H26">
            <v>8.3333333333333329E-2</v>
          </cell>
          <cell r="I26">
            <v>8.3333333333333329E-2</v>
          </cell>
          <cell r="J26">
            <v>8.3333333333333329E-2</v>
          </cell>
          <cell r="K26">
            <v>8.3333333333333329E-2</v>
          </cell>
          <cell r="L26">
            <v>8.3333333333333329E-2</v>
          </cell>
          <cell r="M26">
            <v>8.3333333333333329E-2</v>
          </cell>
          <cell r="N26">
            <v>8.3333333333333329E-2</v>
          </cell>
        </row>
        <row r="27">
          <cell r="B27" t="str">
            <v>* 36010 SEWERS &amp; DRAINAGE - 520000 SALARIES</v>
          </cell>
          <cell r="C27">
            <v>8.333439389118677E-2</v>
          </cell>
          <cell r="D27">
            <v>8.333439389118677E-2</v>
          </cell>
          <cell r="E27">
            <v>8.333439389118677E-2</v>
          </cell>
          <cell r="F27">
            <v>8.333439389118677E-2</v>
          </cell>
          <cell r="G27">
            <v>8.333439389118677E-2</v>
          </cell>
          <cell r="H27">
            <v>8.333439389118677E-2</v>
          </cell>
          <cell r="I27">
            <v>8.333439389118677E-2</v>
          </cell>
          <cell r="J27">
            <v>8.333439389118677E-2</v>
          </cell>
          <cell r="K27">
            <v>8.333439389118677E-2</v>
          </cell>
          <cell r="L27">
            <v>8.333439389118677E-2</v>
          </cell>
          <cell r="M27">
            <v>8.333439389118677E-2</v>
          </cell>
          <cell r="N27">
            <v>8.3321667196945587E-2</v>
          </cell>
        </row>
        <row r="28">
          <cell r="B28" t="str">
            <v>* 36010 SEWERS &amp; DRAINAGE - 520600 SAL-TEMP HELP</v>
          </cell>
          <cell r="C28">
            <v>8.3333333333333329E-2</v>
          </cell>
          <cell r="D28">
            <v>8.3333333333333329E-2</v>
          </cell>
          <cell r="E28">
            <v>8.3333333333333329E-2</v>
          </cell>
          <cell r="F28">
            <v>8.3333333333333329E-2</v>
          </cell>
          <cell r="G28">
            <v>8.3333333333333329E-2</v>
          </cell>
          <cell r="H28">
            <v>8.3333333333333329E-2</v>
          </cell>
          <cell r="I28">
            <v>8.3333333333333329E-2</v>
          </cell>
          <cell r="J28">
            <v>8.3333333333333329E-2</v>
          </cell>
          <cell r="K28">
            <v>8.3333333333333329E-2</v>
          </cell>
          <cell r="L28">
            <v>8.3333333333333329E-2</v>
          </cell>
          <cell r="M28">
            <v>8.3333333333333329E-2</v>
          </cell>
          <cell r="N28">
            <v>8.3333333333333329E-2</v>
          </cell>
        </row>
        <row r="29">
          <cell r="B29" t="str">
            <v>* 36010 SEWERS &amp; DRAINAGE - 523900 F.B. - DISTRIBUTED</v>
          </cell>
          <cell r="C29">
            <v>8.3348924228250701E-2</v>
          </cell>
          <cell r="D29">
            <v>8.3348924228250701E-2</v>
          </cell>
          <cell r="E29">
            <v>8.3348924228250701E-2</v>
          </cell>
          <cell r="F29">
            <v>8.3348924228250701E-2</v>
          </cell>
          <cell r="G29">
            <v>8.3348924228250701E-2</v>
          </cell>
          <cell r="H29">
            <v>8.3348924228250701E-2</v>
          </cell>
          <cell r="I29">
            <v>8.3348924228250701E-2</v>
          </cell>
          <cell r="J29">
            <v>8.3348924228250701E-2</v>
          </cell>
          <cell r="K29">
            <v>8.3348924228250701E-2</v>
          </cell>
          <cell r="L29">
            <v>8.3348924228250701E-2</v>
          </cell>
          <cell r="M29">
            <v>8.3348924228250701E-2</v>
          </cell>
          <cell r="N29">
            <v>8.3161833489242276E-2</v>
          </cell>
        </row>
        <row r="30">
          <cell r="B30" t="str">
            <v>* 36010 SEWERS &amp; DRAINAGE - 525000 OVERTIME</v>
          </cell>
          <cell r="C30">
            <v>8.3108108108108106E-2</v>
          </cell>
          <cell r="D30">
            <v>8.3108108108108106E-2</v>
          </cell>
          <cell r="E30">
            <v>8.3108108108108106E-2</v>
          </cell>
          <cell r="F30">
            <v>8.3108108108108106E-2</v>
          </cell>
          <cell r="G30">
            <v>8.3108108108108106E-2</v>
          </cell>
          <cell r="H30">
            <v>8.3108108108108106E-2</v>
          </cell>
          <cell r="I30">
            <v>8.3108108108108106E-2</v>
          </cell>
          <cell r="J30">
            <v>8.3108108108108106E-2</v>
          </cell>
          <cell r="K30">
            <v>8.3108108108108106E-2</v>
          </cell>
          <cell r="L30">
            <v>8.3108108108108106E-2</v>
          </cell>
          <cell r="M30">
            <v>8.3108108108108106E-2</v>
          </cell>
          <cell r="N30">
            <v>8.5810810810810809E-2</v>
          </cell>
        </row>
        <row r="31">
          <cell r="B31" t="str">
            <v>* 36010 SEWERS &amp; DRAINAGE - 533160 TOOLS &amp; WORK SUPPL</v>
          </cell>
          <cell r="C31">
            <v>8.3720930232558138E-2</v>
          </cell>
          <cell r="D31">
            <v>8.3720930232558138E-2</v>
          </cell>
          <cell r="E31">
            <v>8.3720930232558138E-2</v>
          </cell>
          <cell r="F31">
            <v>8.3720930232558138E-2</v>
          </cell>
          <cell r="G31">
            <v>8.3720930232558138E-2</v>
          </cell>
          <cell r="H31">
            <v>8.3720930232558138E-2</v>
          </cell>
          <cell r="I31">
            <v>8.3720930232558138E-2</v>
          </cell>
          <cell r="J31">
            <v>8.3720930232558138E-2</v>
          </cell>
          <cell r="K31">
            <v>8.3720930232558138E-2</v>
          </cell>
          <cell r="L31">
            <v>8.3720930232558138E-2</v>
          </cell>
          <cell r="M31">
            <v>8.3720930232558138E-2</v>
          </cell>
          <cell r="N31">
            <v>7.9069767441860464E-2</v>
          </cell>
        </row>
        <row r="32">
          <cell r="B32" t="str">
            <v>* 36010 SEWERS &amp; DRAINAGE - 535040 REAL EST RENT/LEAS</v>
          </cell>
          <cell r="C32">
            <v>0</v>
          </cell>
          <cell r="D32">
            <v>0</v>
          </cell>
          <cell r="E32">
            <v>0.25</v>
          </cell>
          <cell r="F32">
            <v>0</v>
          </cell>
          <cell r="G32">
            <v>0</v>
          </cell>
          <cell r="H32">
            <v>0.25</v>
          </cell>
          <cell r="I32">
            <v>0</v>
          </cell>
          <cell r="J32">
            <v>0</v>
          </cell>
          <cell r="K32">
            <v>0.25</v>
          </cell>
          <cell r="L32">
            <v>0</v>
          </cell>
          <cell r="M32">
            <v>0</v>
          </cell>
          <cell r="N32">
            <v>0.25</v>
          </cell>
        </row>
        <row r="33">
          <cell r="B33" t="str">
            <v>* 36010 SEWERS &amp; DRAINAGE - 591050 UNALLOC TURNOVER-G</v>
          </cell>
          <cell r="C33">
            <v>8.3333333333333329E-2</v>
          </cell>
          <cell r="D33">
            <v>8.3333333333333329E-2</v>
          </cell>
          <cell r="E33">
            <v>8.3333333333333329E-2</v>
          </cell>
          <cell r="F33">
            <v>8.3333333333333329E-2</v>
          </cell>
          <cell r="G33">
            <v>8.3333333333333329E-2</v>
          </cell>
          <cell r="H33">
            <v>8.3333333333333329E-2</v>
          </cell>
          <cell r="I33">
            <v>8.3333333333333329E-2</v>
          </cell>
          <cell r="J33">
            <v>8.3333333333333329E-2</v>
          </cell>
          <cell r="K33">
            <v>8.3333333333333329E-2</v>
          </cell>
          <cell r="L33">
            <v>8.3333333333333329E-2</v>
          </cell>
          <cell r="M33">
            <v>8.3333333333333329E-2</v>
          </cell>
          <cell r="N33">
            <v>8.3333333333333329E-2</v>
          </cell>
        </row>
        <row r="34">
          <cell r="B34" t="str">
            <v>* 36010 SEWERS &amp; DRAINAGE - 595020 INT-DEPT ALL(MANUA</v>
          </cell>
          <cell r="C34">
            <v>8.325581395348837E-2</v>
          </cell>
          <cell r="D34">
            <v>8.325581395348837E-2</v>
          </cell>
          <cell r="E34">
            <v>8.325581395348837E-2</v>
          </cell>
          <cell r="F34">
            <v>8.325581395348837E-2</v>
          </cell>
          <cell r="G34">
            <v>8.325581395348837E-2</v>
          </cell>
          <cell r="H34">
            <v>8.325581395348837E-2</v>
          </cell>
          <cell r="I34">
            <v>8.325581395348837E-2</v>
          </cell>
          <cell r="J34">
            <v>8.325581395348837E-2</v>
          </cell>
          <cell r="K34">
            <v>8.325581395348837E-2</v>
          </cell>
          <cell r="L34">
            <v>8.325581395348837E-2</v>
          </cell>
          <cell r="M34">
            <v>8.325581395348837E-2</v>
          </cell>
          <cell r="N34">
            <v>8.4186046511627907E-2</v>
          </cell>
        </row>
        <row r="35">
          <cell r="B35" t="str">
            <v>* 36010 SEWERS &amp; DRAINAGE - 598050 EQS/RENT/SERVICE</v>
          </cell>
          <cell r="C35">
            <v>8.3360000000000004E-2</v>
          </cell>
          <cell r="D35">
            <v>8.3360000000000004E-2</v>
          </cell>
          <cell r="E35">
            <v>8.3360000000000004E-2</v>
          </cell>
          <cell r="F35">
            <v>8.3360000000000004E-2</v>
          </cell>
          <cell r="G35">
            <v>8.3360000000000004E-2</v>
          </cell>
          <cell r="H35">
            <v>8.3360000000000004E-2</v>
          </cell>
          <cell r="I35">
            <v>8.3360000000000004E-2</v>
          </cell>
          <cell r="J35">
            <v>8.3360000000000004E-2</v>
          </cell>
          <cell r="K35">
            <v>8.3360000000000004E-2</v>
          </cell>
          <cell r="L35">
            <v>8.3360000000000004E-2</v>
          </cell>
          <cell r="M35">
            <v>8.3360000000000004E-2</v>
          </cell>
          <cell r="N35">
            <v>8.3040000000000003E-2</v>
          </cell>
        </row>
        <row r="36">
          <cell r="B36" t="str">
            <v>* 36010 SEWERS &amp; DRAINAGE - 800000 Admin Overhead Cos</v>
          </cell>
          <cell r="C36">
            <v>8.2634382488149222E-2</v>
          </cell>
          <cell r="D36">
            <v>8.2634372730808439E-2</v>
          </cell>
          <cell r="E36">
            <v>8.4728210248056976E-2</v>
          </cell>
          <cell r="F36">
            <v>8.2634382488149222E-2</v>
          </cell>
          <cell r="G36">
            <v>8.2634372730808439E-2</v>
          </cell>
          <cell r="H36">
            <v>8.4728210248056976E-2</v>
          </cell>
          <cell r="I36">
            <v>8.2634382488149222E-2</v>
          </cell>
          <cell r="J36">
            <v>8.2634372730808439E-2</v>
          </cell>
          <cell r="K36">
            <v>8.4728210248056976E-2</v>
          </cell>
          <cell r="L36">
            <v>8.2634382488149222E-2</v>
          </cell>
          <cell r="M36">
            <v>8.2634372730808439E-2</v>
          </cell>
          <cell r="N36">
            <v>8.4740348379998456E-2</v>
          </cell>
        </row>
        <row r="37">
          <cell r="B37" t="str">
            <v>* 36010 SEWERS &amp; DRAINAGE - 800021 Cost Alloc Bldg</v>
          </cell>
          <cell r="C37">
            <v>8.3333333333333329E-2</v>
          </cell>
          <cell r="D37">
            <v>8.3333333333333329E-2</v>
          </cell>
          <cell r="E37">
            <v>8.3333333333333329E-2</v>
          </cell>
          <cell r="F37">
            <v>8.3333333333333329E-2</v>
          </cell>
          <cell r="G37">
            <v>8.3333333333333329E-2</v>
          </cell>
          <cell r="H37">
            <v>8.3333333333333329E-2</v>
          </cell>
          <cell r="I37">
            <v>8.3333333333333329E-2</v>
          </cell>
          <cell r="J37">
            <v>8.3333333333333329E-2</v>
          </cell>
          <cell r="K37">
            <v>8.3333333333333329E-2</v>
          </cell>
          <cell r="L37">
            <v>8.3333333333333329E-2</v>
          </cell>
          <cell r="M37">
            <v>8.3333333333333329E-2</v>
          </cell>
          <cell r="N37">
            <v>8.3333333333333329E-2</v>
          </cell>
        </row>
        <row r="38">
          <cell r="B38" t="str">
            <v>* 36010 SEWERS &amp; DRAINAGE - 800026 DA BA REZONING O/H</v>
          </cell>
          <cell r="C38">
            <v>8.2634373584697302E-2</v>
          </cell>
          <cell r="D38">
            <v>8.2634373584697302E-2</v>
          </cell>
          <cell r="E38">
            <v>8.4728243204367726E-2</v>
          </cell>
          <cell r="F38">
            <v>8.2634373584697302E-2</v>
          </cell>
          <cell r="G38">
            <v>8.2634373584697302E-2</v>
          </cell>
          <cell r="H38">
            <v>8.4728243204367726E-2</v>
          </cell>
          <cell r="I38">
            <v>8.2634373584697302E-2</v>
          </cell>
          <cell r="J38">
            <v>8.2634373584697302E-2</v>
          </cell>
          <cell r="K38">
            <v>8.4728243204367726E-2</v>
          </cell>
          <cell r="L38">
            <v>8.2634373584697302E-2</v>
          </cell>
          <cell r="M38">
            <v>8.2634373584697302E-2</v>
          </cell>
          <cell r="N38">
            <v>8.4740281709318258E-2</v>
          </cell>
        </row>
        <row r="39">
          <cell r="B39" t="str">
            <v>* 36010 SEWERS &amp; DRAINAGE - * 36010 Sewers &amp; Drainage</v>
          </cell>
          <cell r="C39">
            <v>8.271806316468594E-2</v>
          </cell>
          <cell r="D39">
            <v>8.271806316468594E-2</v>
          </cell>
          <cell r="E39">
            <v>8.4587821112352593E-2</v>
          </cell>
          <cell r="F39">
            <v>8.271806316468594E-2</v>
          </cell>
          <cell r="G39">
            <v>8.271806316468594E-2</v>
          </cell>
          <cell r="H39">
            <v>8.4587821112352593E-2</v>
          </cell>
          <cell r="I39">
            <v>8.271806316468594E-2</v>
          </cell>
          <cell r="J39">
            <v>8.271806316468594E-2</v>
          </cell>
          <cell r="K39">
            <v>8.4587821112352593E-2</v>
          </cell>
          <cell r="L39">
            <v>8.271806316468594E-2</v>
          </cell>
          <cell r="M39">
            <v>8.271806316468594E-2</v>
          </cell>
          <cell r="N39">
            <v>8.4492031345454827E-2</v>
          </cell>
        </row>
        <row r="40">
          <cell r="B40" t="str">
            <v>** SEWER DESIGN - ** Sewer Design</v>
          </cell>
          <cell r="C40">
            <v>8.271806316468594E-2</v>
          </cell>
          <cell r="D40">
            <v>8.271806316468594E-2</v>
          </cell>
          <cell r="E40">
            <v>8.4587821112352593E-2</v>
          </cell>
          <cell r="F40">
            <v>8.271806316468594E-2</v>
          </cell>
          <cell r="G40">
            <v>8.271806316468594E-2</v>
          </cell>
          <cell r="H40">
            <v>8.4587821112352593E-2</v>
          </cell>
          <cell r="I40">
            <v>8.271806316468594E-2</v>
          </cell>
          <cell r="J40">
            <v>8.271806316468594E-2</v>
          </cell>
          <cell r="K40">
            <v>8.4587821112352593E-2</v>
          </cell>
          <cell r="L40">
            <v>8.271806316468594E-2</v>
          </cell>
          <cell r="M40">
            <v>8.271806316468594E-2</v>
          </cell>
          <cell r="N40">
            <v>8.4492031345454827E-2</v>
          </cell>
        </row>
        <row r="41">
          <cell r="B41" t="str">
            <v>* 36020 SEWERS OPS. ADMIN - 430130 REC - OVERHEAD</v>
          </cell>
          <cell r="C41">
            <v>8.3227848101265822E-2</v>
          </cell>
          <cell r="D41">
            <v>8.3227848101265822E-2</v>
          </cell>
          <cell r="E41">
            <v>8.3227848101265822E-2</v>
          </cell>
          <cell r="F41">
            <v>8.3227848101265822E-2</v>
          </cell>
          <cell r="G41">
            <v>8.3227848101265822E-2</v>
          </cell>
          <cell r="H41">
            <v>8.3227848101265822E-2</v>
          </cell>
          <cell r="I41">
            <v>8.3227848101265822E-2</v>
          </cell>
          <cell r="J41">
            <v>8.3227848101265822E-2</v>
          </cell>
          <cell r="K41">
            <v>8.3227848101265822E-2</v>
          </cell>
          <cell r="L41">
            <v>8.3227848101265822E-2</v>
          </cell>
          <cell r="M41">
            <v>8.3227848101265822E-2</v>
          </cell>
          <cell r="N41">
            <v>8.4493670886075956E-2</v>
          </cell>
        </row>
        <row r="42">
          <cell r="B42" t="str">
            <v>* 36020 SEWERS OPS. ADMIN - 490200 FEES</v>
          </cell>
          <cell r="C42">
            <v>0</v>
          </cell>
          <cell r="D42">
            <v>0</v>
          </cell>
          <cell r="E42">
            <v>0</v>
          </cell>
          <cell r="F42">
            <v>0</v>
          </cell>
          <cell r="G42">
            <v>0</v>
          </cell>
          <cell r="H42">
            <v>0</v>
          </cell>
          <cell r="I42">
            <v>0</v>
          </cell>
          <cell r="J42">
            <v>0</v>
          </cell>
          <cell r="K42">
            <v>0</v>
          </cell>
          <cell r="L42">
            <v>0</v>
          </cell>
          <cell r="M42">
            <v>0</v>
          </cell>
          <cell r="N42">
            <v>0</v>
          </cell>
        </row>
        <row r="43">
          <cell r="B43" t="str">
            <v>* 36020 SEWERS OPS. ADMIN - 490800 M/HOLE DRN DISC FE</v>
          </cell>
          <cell r="C43">
            <v>0</v>
          </cell>
          <cell r="D43">
            <v>0</v>
          </cell>
          <cell r="E43">
            <v>0</v>
          </cell>
          <cell r="F43">
            <v>0</v>
          </cell>
          <cell r="G43">
            <v>0</v>
          </cell>
          <cell r="H43">
            <v>0</v>
          </cell>
          <cell r="I43">
            <v>0</v>
          </cell>
          <cell r="J43">
            <v>0</v>
          </cell>
          <cell r="K43">
            <v>0</v>
          </cell>
          <cell r="L43">
            <v>0</v>
          </cell>
          <cell r="M43">
            <v>0</v>
          </cell>
          <cell r="N43">
            <v>0</v>
          </cell>
        </row>
        <row r="44">
          <cell r="B44" t="str">
            <v>* 36020 SEWERS OPS. ADMIN - 512020 TRANS TO LIAB INSU</v>
          </cell>
          <cell r="C44">
            <v>8.1818181818181818E-2</v>
          </cell>
          <cell r="D44">
            <v>8.1818181818181818E-2</v>
          </cell>
          <cell r="E44">
            <v>8.1818181818181818E-2</v>
          </cell>
          <cell r="F44">
            <v>8.1818181818181818E-2</v>
          </cell>
          <cell r="G44">
            <v>8.1818181818181818E-2</v>
          </cell>
          <cell r="H44">
            <v>8.1818181818181818E-2</v>
          </cell>
          <cell r="I44">
            <v>8.1818181818181818E-2</v>
          </cell>
          <cell r="J44">
            <v>8.1818181818181818E-2</v>
          </cell>
          <cell r="K44">
            <v>8.1818181818181818E-2</v>
          </cell>
          <cell r="L44">
            <v>8.1818181818181818E-2</v>
          </cell>
          <cell r="M44">
            <v>8.1818181818181818E-2</v>
          </cell>
          <cell r="N44">
            <v>0.1</v>
          </cell>
        </row>
        <row r="45">
          <cell r="B45" t="str">
            <v>* 36020 SEWERS OPS. ADMIN - 520000 SALARIES</v>
          </cell>
          <cell r="C45">
            <v>8.333586165048544E-2</v>
          </cell>
          <cell r="D45">
            <v>8.333586165048544E-2</v>
          </cell>
          <cell r="E45">
            <v>8.333586165048544E-2</v>
          </cell>
          <cell r="F45">
            <v>8.333586165048544E-2</v>
          </cell>
          <cell r="G45">
            <v>8.333586165048544E-2</v>
          </cell>
          <cell r="H45">
            <v>8.333586165048544E-2</v>
          </cell>
          <cell r="I45">
            <v>8.333586165048544E-2</v>
          </cell>
          <cell r="J45">
            <v>8.333586165048544E-2</v>
          </cell>
          <cell r="K45">
            <v>8.333586165048544E-2</v>
          </cell>
          <cell r="L45">
            <v>8.333586165048544E-2</v>
          </cell>
          <cell r="M45">
            <v>8.333586165048544E-2</v>
          </cell>
          <cell r="N45">
            <v>8.3305521844660196E-2</v>
          </cell>
        </row>
        <row r="46">
          <cell r="B46" t="str">
            <v>* 36020 SEWERS OPS. ADMIN - 520600 SAL-TEMP HELP</v>
          </cell>
          <cell r="C46">
            <v>8.3280757097791799E-2</v>
          </cell>
          <cell r="D46">
            <v>8.3280757097791799E-2</v>
          </cell>
          <cell r="E46">
            <v>8.3280757097791799E-2</v>
          </cell>
          <cell r="F46">
            <v>8.3280757097791799E-2</v>
          </cell>
          <cell r="G46">
            <v>8.3280757097791799E-2</v>
          </cell>
          <cell r="H46">
            <v>8.3280757097791799E-2</v>
          </cell>
          <cell r="I46">
            <v>8.3280757097791799E-2</v>
          </cell>
          <cell r="J46">
            <v>8.3280757097791799E-2</v>
          </cell>
          <cell r="K46">
            <v>8.3280757097791799E-2</v>
          </cell>
          <cell r="L46">
            <v>8.3280757097791799E-2</v>
          </cell>
          <cell r="M46">
            <v>8.3280757097791799E-2</v>
          </cell>
          <cell r="N46">
            <v>8.3911671924290221E-2</v>
          </cell>
        </row>
        <row r="47">
          <cell r="B47" t="str">
            <v>* 36020 SEWERS OPS. ADMIN - 523900 F.B. - DISTRIBUTED</v>
          </cell>
          <cell r="C47">
            <v>8.3351872450871334E-2</v>
          </cell>
          <cell r="D47">
            <v>8.3351872450871334E-2</v>
          </cell>
          <cell r="E47">
            <v>8.3351872450871334E-2</v>
          </cell>
          <cell r="F47">
            <v>8.3351872450871334E-2</v>
          </cell>
          <cell r="G47">
            <v>8.3351872450871334E-2</v>
          </cell>
          <cell r="H47">
            <v>8.3351872450871334E-2</v>
          </cell>
          <cell r="I47">
            <v>8.3351872450871334E-2</v>
          </cell>
          <cell r="J47">
            <v>8.3351872450871334E-2</v>
          </cell>
          <cell r="K47">
            <v>8.3351872450871334E-2</v>
          </cell>
          <cell r="L47">
            <v>8.3351872450871334E-2</v>
          </cell>
          <cell r="M47">
            <v>8.3351872450871334E-2</v>
          </cell>
          <cell r="N47">
            <v>8.3129403040415273E-2</v>
          </cell>
        </row>
        <row r="48">
          <cell r="B48" t="str">
            <v>* 36020 SEWERS OPS. ADMIN - 524010 AUTO ALLOWANCE</v>
          </cell>
          <cell r="C48">
            <v>8.8888888888888892E-2</v>
          </cell>
          <cell r="D48">
            <v>8.8888888888888892E-2</v>
          </cell>
          <cell r="E48">
            <v>8.8888888888888892E-2</v>
          </cell>
          <cell r="F48">
            <v>8.8888888888888892E-2</v>
          </cell>
          <cell r="G48">
            <v>8.8888888888888892E-2</v>
          </cell>
          <cell r="H48">
            <v>8.8888888888888892E-2</v>
          </cell>
          <cell r="I48">
            <v>8.8888888888888892E-2</v>
          </cell>
          <cell r="J48">
            <v>8.8888888888888892E-2</v>
          </cell>
          <cell r="K48">
            <v>8.8888888888888892E-2</v>
          </cell>
          <cell r="L48">
            <v>8.8888888888888892E-2</v>
          </cell>
          <cell r="M48">
            <v>8.8888888888888892E-2</v>
          </cell>
          <cell r="N48">
            <v>2.2222222222222223E-2</v>
          </cell>
        </row>
        <row r="49">
          <cell r="B49" t="str">
            <v>* 36020 SEWERS OPS. ADMIN - 525000 OVERTIME</v>
          </cell>
          <cell r="C49">
            <v>8.1818181818181818E-2</v>
          </cell>
          <cell r="D49">
            <v>8.1818181818181818E-2</v>
          </cell>
          <cell r="E49">
            <v>8.1818181818181818E-2</v>
          </cell>
          <cell r="F49">
            <v>8.1818181818181818E-2</v>
          </cell>
          <cell r="G49">
            <v>8.1818181818181818E-2</v>
          </cell>
          <cell r="H49">
            <v>8.1818181818181818E-2</v>
          </cell>
          <cell r="I49">
            <v>8.1818181818181818E-2</v>
          </cell>
          <cell r="J49">
            <v>8.1818181818181818E-2</v>
          </cell>
          <cell r="K49">
            <v>8.1818181818181818E-2</v>
          </cell>
          <cell r="L49">
            <v>8.1818181818181818E-2</v>
          </cell>
          <cell r="M49">
            <v>8.1818181818181818E-2</v>
          </cell>
          <cell r="N49">
            <v>0.1</v>
          </cell>
        </row>
        <row r="50">
          <cell r="B50" t="str">
            <v>* 36020 SEWERS OPS. ADMIN - 531120 INSURANCE</v>
          </cell>
          <cell r="C50">
            <v>8.387096774193549E-2</v>
          </cell>
          <cell r="D50">
            <v>8.387096774193549E-2</v>
          </cell>
          <cell r="E50">
            <v>8.387096774193549E-2</v>
          </cell>
          <cell r="F50">
            <v>8.387096774193549E-2</v>
          </cell>
          <cell r="G50">
            <v>8.387096774193549E-2</v>
          </cell>
          <cell r="H50">
            <v>8.387096774193549E-2</v>
          </cell>
          <cell r="I50">
            <v>8.387096774193549E-2</v>
          </cell>
          <cell r="J50">
            <v>8.387096774193549E-2</v>
          </cell>
          <cell r="K50">
            <v>8.387096774193549E-2</v>
          </cell>
          <cell r="L50">
            <v>8.387096774193549E-2</v>
          </cell>
          <cell r="M50">
            <v>8.387096774193549E-2</v>
          </cell>
          <cell r="N50">
            <v>7.7419354838709681E-2</v>
          </cell>
        </row>
        <row r="51">
          <cell r="B51" t="str">
            <v>* 36020 SEWERS OPS. ADMIN - 532050 OFFICE SUPP/SERV</v>
          </cell>
          <cell r="C51">
            <v>8.3332894736842106E-2</v>
          </cell>
          <cell r="D51">
            <v>8.3334210526315788E-2</v>
          </cell>
          <cell r="E51">
            <v>8.3332894736842106E-2</v>
          </cell>
          <cell r="F51">
            <v>8.3332894736842106E-2</v>
          </cell>
          <cell r="G51">
            <v>8.3334210526315788E-2</v>
          </cell>
          <cell r="H51">
            <v>8.3332894736842106E-2</v>
          </cell>
          <cell r="I51">
            <v>8.3332894736842106E-2</v>
          </cell>
          <cell r="J51">
            <v>8.3334210526315788E-2</v>
          </cell>
          <cell r="K51">
            <v>8.3332894736842106E-2</v>
          </cell>
          <cell r="L51">
            <v>8.3332894736842106E-2</v>
          </cell>
          <cell r="M51">
            <v>8.3334210526315788E-2</v>
          </cell>
          <cell r="N51">
            <v>8.3332894736842106E-2</v>
          </cell>
        </row>
        <row r="52">
          <cell r="B52" t="str">
            <v>* 36020 SEWERS OPS. ADMIN - 532060 PHOTOCOPY SUPP/SER</v>
          </cell>
          <cell r="C52">
            <v>8.3334999999999992E-2</v>
          </cell>
          <cell r="D52">
            <v>8.3330000000000001E-2</v>
          </cell>
          <cell r="E52">
            <v>8.3334999999999992E-2</v>
          </cell>
          <cell r="F52">
            <v>8.3334999999999992E-2</v>
          </cell>
          <cell r="G52">
            <v>8.3330000000000001E-2</v>
          </cell>
          <cell r="H52">
            <v>8.3334999999999992E-2</v>
          </cell>
          <cell r="I52">
            <v>8.3334999999999992E-2</v>
          </cell>
          <cell r="J52">
            <v>8.3330000000000001E-2</v>
          </cell>
          <cell r="K52">
            <v>8.3334999999999992E-2</v>
          </cell>
          <cell r="L52">
            <v>8.3334999999999992E-2</v>
          </cell>
          <cell r="M52">
            <v>8.3330000000000001E-2</v>
          </cell>
          <cell r="N52">
            <v>8.3334999999999992E-2</v>
          </cell>
        </row>
        <row r="53">
          <cell r="B53" t="str">
            <v>* 36020 SEWERS OPS. ADMIN - 534040 UTILITY-TELEPHONE</v>
          </cell>
          <cell r="C53">
            <v>8.3247422680412367E-2</v>
          </cell>
          <cell r="D53">
            <v>8.3247422680412367E-2</v>
          </cell>
          <cell r="E53">
            <v>8.3247422680412367E-2</v>
          </cell>
          <cell r="F53">
            <v>8.3247422680412367E-2</v>
          </cell>
          <cell r="G53">
            <v>8.3247422680412367E-2</v>
          </cell>
          <cell r="H53">
            <v>8.3247422680412367E-2</v>
          </cell>
          <cell r="I53">
            <v>8.3247422680412367E-2</v>
          </cell>
          <cell r="J53">
            <v>8.3247422680412367E-2</v>
          </cell>
          <cell r="K53">
            <v>8.3247422680412367E-2</v>
          </cell>
          <cell r="L53">
            <v>8.3247422680412367E-2</v>
          </cell>
          <cell r="M53">
            <v>8.3247422680412367E-2</v>
          </cell>
          <cell r="N53">
            <v>8.4278350515463923E-2</v>
          </cell>
        </row>
        <row r="54">
          <cell r="B54" t="str">
            <v>* 36020 SEWERS OPS. ADMIN - 591050 UNALLOC TURNOVER-G</v>
          </cell>
          <cell r="C54">
            <v>8.3673469387755106E-2</v>
          </cell>
          <cell r="D54">
            <v>8.3673469387755106E-2</v>
          </cell>
          <cell r="E54">
            <v>8.3673469387755106E-2</v>
          </cell>
          <cell r="F54">
            <v>8.3673469387755106E-2</v>
          </cell>
          <cell r="G54">
            <v>8.3673469387755106E-2</v>
          </cell>
          <cell r="H54">
            <v>8.3673469387755106E-2</v>
          </cell>
          <cell r="I54">
            <v>8.3673469387755106E-2</v>
          </cell>
          <cell r="J54">
            <v>8.3673469387755106E-2</v>
          </cell>
          <cell r="K54">
            <v>8.3673469387755106E-2</v>
          </cell>
          <cell r="L54">
            <v>8.3673469387755106E-2</v>
          </cell>
          <cell r="M54">
            <v>8.3673469387755106E-2</v>
          </cell>
          <cell r="N54">
            <v>7.9591836734693874E-2</v>
          </cell>
        </row>
        <row r="55">
          <cell r="B55" t="str">
            <v>* 36020 SEWERS OPS. ADMIN - 598050 EQS/RENT/SERVICE</v>
          </cell>
          <cell r="C55">
            <v>8.330479452054794E-2</v>
          </cell>
          <cell r="D55">
            <v>8.330479452054794E-2</v>
          </cell>
          <cell r="E55">
            <v>8.330479452054794E-2</v>
          </cell>
          <cell r="F55">
            <v>8.330479452054794E-2</v>
          </cell>
          <cell r="G55">
            <v>8.330479452054794E-2</v>
          </cell>
          <cell r="H55">
            <v>8.330479452054794E-2</v>
          </cell>
          <cell r="I55">
            <v>8.330479452054794E-2</v>
          </cell>
          <cell r="J55">
            <v>8.330479452054794E-2</v>
          </cell>
          <cell r="K55">
            <v>8.330479452054794E-2</v>
          </cell>
          <cell r="L55">
            <v>8.330479452054794E-2</v>
          </cell>
          <cell r="M55">
            <v>8.330479452054794E-2</v>
          </cell>
          <cell r="N55">
            <v>8.364726027397261E-2</v>
          </cell>
        </row>
        <row r="56">
          <cell r="B56" t="str">
            <v>* 36020 SEWERS OPS. ADMIN - 700009 SEWERS MISC CONST</v>
          </cell>
          <cell r="C56">
            <v>8.3277027027027023E-2</v>
          </cell>
          <cell r="D56">
            <v>8.3277027027027023E-2</v>
          </cell>
          <cell r="E56">
            <v>8.3277027027027023E-2</v>
          </cell>
          <cell r="F56">
            <v>8.3277027027027023E-2</v>
          </cell>
          <cell r="G56">
            <v>8.3277027027027023E-2</v>
          </cell>
          <cell r="H56">
            <v>8.3277027027027023E-2</v>
          </cell>
          <cell r="I56">
            <v>8.3277027027027023E-2</v>
          </cell>
          <cell r="J56">
            <v>8.3277027027027023E-2</v>
          </cell>
          <cell r="K56">
            <v>8.3277027027027023E-2</v>
          </cell>
          <cell r="L56">
            <v>8.3277027027027023E-2</v>
          </cell>
          <cell r="M56">
            <v>8.3277027027027023E-2</v>
          </cell>
          <cell r="N56">
            <v>8.3952702702702706E-2</v>
          </cell>
        </row>
        <row r="57">
          <cell r="B57" t="str">
            <v>* 36020 SEWERS OPS. ADMIN - 708000 Tool &amp; Work Suppli</v>
          </cell>
          <cell r="C57">
            <v>8.3317713214620434E-2</v>
          </cell>
          <cell r="D57">
            <v>8.3317713214620434E-2</v>
          </cell>
          <cell r="E57">
            <v>8.3317713214620434E-2</v>
          </cell>
          <cell r="F57">
            <v>8.3317713214620434E-2</v>
          </cell>
          <cell r="G57">
            <v>8.3317713214620434E-2</v>
          </cell>
          <cell r="H57">
            <v>8.3317713214620434E-2</v>
          </cell>
          <cell r="I57">
            <v>8.3317713214620434E-2</v>
          </cell>
          <cell r="J57">
            <v>8.3317713214620434E-2</v>
          </cell>
          <cell r="K57">
            <v>8.3317713214620434E-2</v>
          </cell>
          <cell r="L57">
            <v>8.3317713214620434E-2</v>
          </cell>
          <cell r="M57">
            <v>8.3317713214620434E-2</v>
          </cell>
          <cell r="N57">
            <v>8.3505154639175252E-2</v>
          </cell>
        </row>
        <row r="58">
          <cell r="B58" t="str">
            <v>* 36020 SEWERS OPS. ADMIN - 750000 SAFETY TRAINING</v>
          </cell>
          <cell r="C58">
            <v>1.1680229775011968E-2</v>
          </cell>
          <cell r="D58">
            <v>4.66251795117281E-2</v>
          </cell>
          <cell r="E58">
            <v>2.9870751555768311E-2</v>
          </cell>
          <cell r="F58">
            <v>0.10560076591670656</v>
          </cell>
          <cell r="G58">
            <v>4.0593585447582577E-2</v>
          </cell>
          <cell r="H58">
            <v>2.5849688846337961E-2</v>
          </cell>
          <cell r="I58">
            <v>5.8401148875059841E-3</v>
          </cell>
          <cell r="J58">
            <v>1.9483006223073241E-2</v>
          </cell>
          <cell r="K58">
            <v>2.5418860698898996E-2</v>
          </cell>
          <cell r="L58">
            <v>6.5964576352321683E-2</v>
          </cell>
          <cell r="M58">
            <v>0.53145045476304453</v>
          </cell>
          <cell r="N58">
            <v>9.1622786022020106E-2</v>
          </cell>
        </row>
        <row r="59">
          <cell r="B59" t="str">
            <v>* 36020 SEWERS OPS. ADMIN - 800000 Admin Overhead Cos</v>
          </cell>
          <cell r="C59">
            <v>7.617110701709906E-2</v>
          </cell>
          <cell r="D59">
            <v>7.966409725450245E-2</v>
          </cell>
          <cell r="E59">
            <v>7.7989375907802194E-2</v>
          </cell>
          <cell r="F59">
            <v>8.5559119108579731E-2</v>
          </cell>
          <cell r="G59">
            <v>7.9061196212844159E-2</v>
          </cell>
          <cell r="H59">
            <v>7.7587444141440337E-2</v>
          </cell>
          <cell r="I59">
            <v>7.5587351075359313E-2</v>
          </cell>
          <cell r="J59">
            <v>7.6951049351271145E-2</v>
          </cell>
          <cell r="K59">
            <v>7.7544377842970177E-2</v>
          </cell>
          <cell r="L59">
            <v>8.1597202823561671E-2</v>
          </cell>
          <cell r="M59">
            <v>0.12812575218041283</v>
          </cell>
          <cell r="N59">
            <v>8.4161927084156984E-2</v>
          </cell>
        </row>
        <row r="60">
          <cell r="B60" t="str">
            <v>* 36020 SEWERS OPS. ADMIN - * 36020 Sewers Ops. Admin</v>
          </cell>
          <cell r="C60">
            <v>7.6871221458193667E-2</v>
          </cell>
          <cell r="D60">
            <v>8.0019202404283604E-2</v>
          </cell>
          <cell r="E60">
            <v>7.8509896471226789E-2</v>
          </cell>
          <cell r="F60">
            <v>8.5331953435501207E-2</v>
          </cell>
          <cell r="G60">
            <v>7.9475855194954356E-2</v>
          </cell>
          <cell r="H60">
            <v>7.814766012072194E-2</v>
          </cell>
          <cell r="I60">
            <v>7.6345111753243114E-2</v>
          </cell>
          <cell r="J60">
            <v>7.7574125329445964E-2</v>
          </cell>
          <cell r="K60">
            <v>7.8108853786585858E-2</v>
          </cell>
          <cell r="L60">
            <v>8.1761375607868961E-2</v>
          </cell>
          <cell r="M60">
            <v>0.12369419502456851</v>
          </cell>
          <cell r="N60">
            <v>8.4160549413406116E-2</v>
          </cell>
        </row>
        <row r="61">
          <cell r="B61" t="str">
            <v>** SEWER OPERATIONS ADMIN - ** Sewer Operations Admin</v>
          </cell>
          <cell r="C61">
            <v>7.6871221458193667E-2</v>
          </cell>
          <cell r="D61">
            <v>8.0019202404283604E-2</v>
          </cell>
          <cell r="E61">
            <v>7.8509896471226789E-2</v>
          </cell>
          <cell r="F61">
            <v>8.5331953435501207E-2</v>
          </cell>
          <cell r="G61">
            <v>7.9475855194954356E-2</v>
          </cell>
          <cell r="H61">
            <v>7.814766012072194E-2</v>
          </cell>
          <cell r="I61">
            <v>7.6345111753243114E-2</v>
          </cell>
          <cell r="J61">
            <v>7.7574125329445964E-2</v>
          </cell>
          <cell r="K61">
            <v>7.8108853786585858E-2</v>
          </cell>
          <cell r="L61">
            <v>8.1761375607868961E-2</v>
          </cell>
          <cell r="M61">
            <v>0.12369419502456851</v>
          </cell>
          <cell r="N61">
            <v>8.4160549413406116E-2</v>
          </cell>
        </row>
        <row r="62">
          <cell r="B62" t="str">
            <v>* 36030 SEWER OPS PROGRAM - 700000 SEWERS -CLEAN &amp; MT</v>
          </cell>
          <cell r="C62">
            <v>6.9916186173690775E-2</v>
          </cell>
          <cell r="D62">
            <v>7.093265172680259E-2</v>
          </cell>
          <cell r="E62">
            <v>8.4283421506271175E-2</v>
          </cell>
          <cell r="F62">
            <v>8.0675266004874277E-2</v>
          </cell>
          <cell r="G62">
            <v>8.592403257445165E-2</v>
          </cell>
          <cell r="H62">
            <v>9.3645604232301019E-2</v>
          </cell>
          <cell r="I62">
            <v>9.3467276942281394E-2</v>
          </cell>
          <cell r="J62">
            <v>6.8388515722522733E-2</v>
          </cell>
          <cell r="K62">
            <v>8.0354276882838971E-2</v>
          </cell>
          <cell r="L62">
            <v>7.9896570171788625E-2</v>
          </cell>
          <cell r="M62">
            <v>9.8169173155798609E-2</v>
          </cell>
          <cell r="N62">
            <v>9.4347024906378169E-2</v>
          </cell>
        </row>
        <row r="63">
          <cell r="B63" t="str">
            <v>* 36030 SEWER OPS PROGRAM - 700002 PUMPING STATIONS</v>
          </cell>
          <cell r="C63">
            <v>4.8250030701215765E-2</v>
          </cell>
          <cell r="D63">
            <v>6.8967211101559622E-2</v>
          </cell>
          <cell r="E63">
            <v>8.7363379589831758E-2</v>
          </cell>
          <cell r="F63">
            <v>7.3326783740636128E-2</v>
          </cell>
          <cell r="G63">
            <v>7.9479307380572267E-2</v>
          </cell>
          <cell r="H63">
            <v>0.10670514552376274</v>
          </cell>
          <cell r="I63">
            <v>7.0060174382905557E-2</v>
          </cell>
          <cell r="J63">
            <v>8.4059928773179415E-2</v>
          </cell>
          <cell r="K63">
            <v>8.8321257521797869E-2</v>
          </cell>
          <cell r="L63">
            <v>7.5500429817020751E-2</v>
          </cell>
          <cell r="M63">
            <v>6.3625199557902495E-2</v>
          </cell>
          <cell r="N63">
            <v>0.15434115190961561</v>
          </cell>
        </row>
        <row r="64">
          <cell r="B64" t="str">
            <v>* 36030 SEWER OPS PROGRAM - 700003 St Drainage Mtce&amp;C</v>
          </cell>
          <cell r="C64">
            <v>6.0262685593082066E-2</v>
          </cell>
          <cell r="D64">
            <v>7.0150106053189748E-2</v>
          </cell>
          <cell r="E64">
            <v>7.4898025779083041E-2</v>
          </cell>
          <cell r="F64">
            <v>6.4202969489313103E-2</v>
          </cell>
          <cell r="G64">
            <v>4.9836841246532877E-2</v>
          </cell>
          <cell r="H64">
            <v>6.7417196932615428E-2</v>
          </cell>
          <cell r="I64">
            <v>5.5473976178821993E-2</v>
          </cell>
          <cell r="J64">
            <v>3.015989557839778E-2</v>
          </cell>
          <cell r="K64">
            <v>5.7554250285527818E-2</v>
          </cell>
          <cell r="L64">
            <v>0.10655082395170501</v>
          </cell>
          <cell r="M64">
            <v>0.31457007668461412</v>
          </cell>
          <cell r="N64">
            <v>4.8923152227116982E-2</v>
          </cell>
        </row>
        <row r="65">
          <cell r="B65" t="str">
            <v>* 36030 SEWER OPS PROGRAM - 700005 UNSTOP CONNECT EXP</v>
          </cell>
          <cell r="C65">
            <v>9.3480632842334974E-2</v>
          </cell>
          <cell r="D65">
            <v>6.4866339334424442E-2</v>
          </cell>
          <cell r="E65">
            <v>8.306055646481178E-2</v>
          </cell>
          <cell r="F65">
            <v>7.5941080196399349E-2</v>
          </cell>
          <cell r="G65">
            <v>6.7457719585379161E-2</v>
          </cell>
          <cell r="H65">
            <v>6.3420621931260232E-2</v>
          </cell>
          <cell r="I65">
            <v>8.003273322422258E-2</v>
          </cell>
          <cell r="J65">
            <v>6.6884888161483913E-2</v>
          </cell>
          <cell r="K65">
            <v>0.1140480087288598</v>
          </cell>
          <cell r="L65">
            <v>0.10210038188761593</v>
          </cell>
          <cell r="M65">
            <v>0.1143480632842335</v>
          </cell>
          <cell r="N65">
            <v>7.4358974358974358E-2</v>
          </cell>
        </row>
        <row r="66">
          <cell r="B66" t="str">
            <v>* 36030 SEWER OPS PROGRAM - 700007 SEWER SEPARATION</v>
          </cell>
          <cell r="C66">
            <v>8.4636363636363635E-2</v>
          </cell>
          <cell r="D66">
            <v>7.972727272727273E-2</v>
          </cell>
          <cell r="E66">
            <v>0.12563636363636363</v>
          </cell>
          <cell r="F66">
            <v>7.6999999999999999E-2</v>
          </cell>
          <cell r="G66">
            <v>8.5636363636363635E-2</v>
          </cell>
          <cell r="H66">
            <v>9.5454545454545459E-2</v>
          </cell>
          <cell r="I66">
            <v>9.063636363636364E-2</v>
          </cell>
          <cell r="J66">
            <v>8.9909090909090911E-2</v>
          </cell>
          <cell r="K66">
            <v>6.6545454545454547E-2</v>
          </cell>
          <cell r="L66">
            <v>6.6818181818181818E-2</v>
          </cell>
          <cell r="M66">
            <v>7.1727272727272723E-2</v>
          </cell>
          <cell r="N66">
            <v>6.6272727272727275E-2</v>
          </cell>
        </row>
        <row r="67">
          <cell r="B67" t="str">
            <v>* 36030 SEWER OPS PROGRAM - 790100 Unstop Connect Rev</v>
          </cell>
          <cell r="C67">
            <v>8.338709677419355E-2</v>
          </cell>
          <cell r="D67">
            <v>8.338709677419355E-2</v>
          </cell>
          <cell r="E67">
            <v>8.338709677419355E-2</v>
          </cell>
          <cell r="F67">
            <v>8.338709677419355E-2</v>
          </cell>
          <cell r="G67">
            <v>8.338709677419355E-2</v>
          </cell>
          <cell r="H67">
            <v>8.338709677419355E-2</v>
          </cell>
          <cell r="I67">
            <v>8.338709677419355E-2</v>
          </cell>
          <cell r="J67">
            <v>8.338709677419355E-2</v>
          </cell>
          <cell r="K67">
            <v>8.338709677419355E-2</v>
          </cell>
          <cell r="L67">
            <v>8.338709677419355E-2</v>
          </cell>
          <cell r="M67">
            <v>8.338709677419355E-2</v>
          </cell>
          <cell r="N67">
            <v>8.2741935483870974E-2</v>
          </cell>
        </row>
        <row r="68">
          <cell r="B68" t="str">
            <v>* 36030 SEWER OPS PROGRAM - * 36030 Sewer Ops Program</v>
          </cell>
          <cell r="C68">
            <v>6.5068890500362575E-2</v>
          </cell>
          <cell r="D68">
            <v>6.9823543630650228E-2</v>
          </cell>
          <cell r="E68">
            <v>8.3113367174280875E-2</v>
          </cell>
          <cell r="F68">
            <v>7.3790186125211502E-2</v>
          </cell>
          <cell r="G68">
            <v>7.2356780275561999E-2</v>
          </cell>
          <cell r="H68">
            <v>8.5968092820884703E-2</v>
          </cell>
          <cell r="I68">
            <v>7.6487793086777861E-2</v>
          </cell>
          <cell r="J68">
            <v>6.0360164370316653E-2</v>
          </cell>
          <cell r="K68">
            <v>7.7739908145999514E-2</v>
          </cell>
          <cell r="L68">
            <v>8.849649504471839E-2</v>
          </cell>
          <cell r="M68">
            <v>0.15644186608653612</v>
          </cell>
          <cell r="N68">
            <v>9.035291273869954E-2</v>
          </cell>
        </row>
        <row r="69">
          <cell r="B69" t="str">
            <v>** SEWER OPERATIONS PROGRAM - ** Sewer Operations Program</v>
          </cell>
          <cell r="C69">
            <v>6.5068890500362575E-2</v>
          </cell>
          <cell r="D69">
            <v>6.9823543630650228E-2</v>
          </cell>
          <cell r="E69">
            <v>8.3113367174280875E-2</v>
          </cell>
          <cell r="F69">
            <v>7.3790186125211502E-2</v>
          </cell>
          <cell r="G69">
            <v>7.2356780275561999E-2</v>
          </cell>
          <cell r="H69">
            <v>8.5968092820884703E-2</v>
          </cell>
          <cell r="I69">
            <v>7.6487793086777861E-2</v>
          </cell>
          <cell r="J69">
            <v>6.0360164370316653E-2</v>
          </cell>
          <cell r="K69">
            <v>7.7739908145999514E-2</v>
          </cell>
          <cell r="L69">
            <v>8.849649504471839E-2</v>
          </cell>
          <cell r="M69">
            <v>0.15644186608653612</v>
          </cell>
          <cell r="N69">
            <v>9.035291273869954E-2</v>
          </cell>
        </row>
        <row r="70">
          <cell r="B70" t="str">
            <v>* 36040 SEWER DEBT CHARGES - 510120 SINKING FUND INSTA</v>
          </cell>
          <cell r="C70">
            <v>0.2950113581483535</v>
          </cell>
          <cell r="D70">
            <v>0.24767381544350439</v>
          </cell>
          <cell r="E70">
            <v>0</v>
          </cell>
          <cell r="F70">
            <v>0</v>
          </cell>
          <cell r="G70">
            <v>0</v>
          </cell>
          <cell r="H70">
            <v>0</v>
          </cell>
          <cell r="I70">
            <v>0.29112454612123706</v>
          </cell>
          <cell r="J70">
            <v>0</v>
          </cell>
          <cell r="K70">
            <v>0</v>
          </cell>
          <cell r="L70">
            <v>0.16619028028690505</v>
          </cell>
          <cell r="M70">
            <v>0</v>
          </cell>
          <cell r="N70">
            <v>0</v>
          </cell>
        </row>
        <row r="71">
          <cell r="B71" t="str">
            <v>* 36040 SEWER DEBT CHARGES - 515130 SERIAL PRINCIPAL</v>
          </cell>
          <cell r="C71">
            <v>0</v>
          </cell>
          <cell r="D71">
            <v>0.24363837596488572</v>
          </cell>
          <cell r="E71">
            <v>0</v>
          </cell>
          <cell r="F71">
            <v>0.39980702285454822</v>
          </cell>
          <cell r="G71">
            <v>0</v>
          </cell>
          <cell r="H71">
            <v>0</v>
          </cell>
          <cell r="I71">
            <v>0</v>
          </cell>
          <cell r="J71">
            <v>0</v>
          </cell>
          <cell r="K71">
            <v>0</v>
          </cell>
          <cell r="L71">
            <v>0.35655460118056609</v>
          </cell>
          <cell r="M71">
            <v>0</v>
          </cell>
          <cell r="N71">
            <v>0</v>
          </cell>
        </row>
        <row r="72">
          <cell r="B72" t="str">
            <v>* 36040 SEWER DEBT CHARGES - 515140 SERIAL INTEREST</v>
          </cell>
          <cell r="C72">
            <v>0.29865781710914452</v>
          </cell>
          <cell r="D72">
            <v>7.7780235988200594E-2</v>
          </cell>
          <cell r="E72">
            <v>0</v>
          </cell>
          <cell r="F72">
            <v>0.19662487708947887</v>
          </cell>
          <cell r="G72">
            <v>0</v>
          </cell>
          <cell r="H72">
            <v>0</v>
          </cell>
          <cell r="I72">
            <v>8.3510324483775808E-2</v>
          </cell>
          <cell r="J72">
            <v>7.0443706981317605E-2</v>
          </cell>
          <cell r="K72">
            <v>8.4019174041297939E-2</v>
          </cell>
          <cell r="L72">
            <v>0.18896386430678466</v>
          </cell>
          <cell r="M72">
            <v>0</v>
          </cell>
          <cell r="N72">
            <v>0</v>
          </cell>
        </row>
        <row r="73">
          <cell r="B73" t="str">
            <v>* 36040 SEWER DEBT CHARGES - * 36040 Sewer Debt Charges</v>
          </cell>
          <cell r="C73">
            <v>0.16788282114915282</v>
          </cell>
          <cell r="D73">
            <v>0.18903032772379505</v>
          </cell>
          <cell r="E73">
            <v>0</v>
          </cell>
          <cell r="F73">
            <v>0.23978121566061264</v>
          </cell>
          <cell r="G73">
            <v>0</v>
          </cell>
          <cell r="H73">
            <v>0</v>
          </cell>
          <cell r="I73">
            <v>9.4947711530626103E-2</v>
          </cell>
          <cell r="J73">
            <v>2.3587635145424089E-2</v>
          </cell>
          <cell r="K73">
            <v>2.8133295469978888E-2</v>
          </cell>
          <cell r="L73">
            <v>0.2566369933204104</v>
          </cell>
          <cell r="M73">
            <v>0</v>
          </cell>
          <cell r="N73">
            <v>0</v>
          </cell>
        </row>
        <row r="74">
          <cell r="B74" t="str">
            <v>* 36045 JOINT SEWER ASSESS - 536060 GVSDD OPERATING EX</v>
          </cell>
          <cell r="C74">
            <v>0</v>
          </cell>
          <cell r="D74">
            <v>0</v>
          </cell>
          <cell r="E74">
            <v>0</v>
          </cell>
          <cell r="F74">
            <v>0</v>
          </cell>
          <cell r="G74">
            <v>0</v>
          </cell>
          <cell r="H74">
            <v>0</v>
          </cell>
          <cell r="I74">
            <v>0</v>
          </cell>
          <cell r="J74">
            <v>1</v>
          </cell>
          <cell r="K74">
            <v>0</v>
          </cell>
          <cell r="L74">
            <v>0</v>
          </cell>
          <cell r="M74">
            <v>0</v>
          </cell>
          <cell r="N74">
            <v>0</v>
          </cell>
        </row>
        <row r="75">
          <cell r="B75" t="str">
            <v>* 36045 JOINT SEWER ASSESS - 800000 Admin Overhead Cos</v>
          </cell>
          <cell r="C75">
            <v>8.0184946911498939E-2</v>
          </cell>
          <cell r="D75">
            <v>8.1508722291860639E-2</v>
          </cell>
          <cell r="E75">
            <v>8.2174343433960323E-2</v>
          </cell>
          <cell r="F75">
            <v>8.3742748806717643E-2</v>
          </cell>
          <cell r="G75">
            <v>8.1280211329971722E-2</v>
          </cell>
          <cell r="H75">
            <v>8.2021923777845618E-2</v>
          </cell>
          <cell r="I75">
            <v>7.9963665808881396E-2</v>
          </cell>
          <cell r="J75">
            <v>8.0480541485643625E-2</v>
          </cell>
          <cell r="K75">
            <v>8.2005686225055802E-2</v>
          </cell>
          <cell r="L75">
            <v>8.2241308523932966E-2</v>
          </cell>
          <cell r="M75">
            <v>9.9874698242267121E-2</v>
          </cell>
          <cell r="N75">
            <v>8.4521203162364139E-2</v>
          </cell>
        </row>
        <row r="76">
          <cell r="B76" t="str">
            <v>* 36045 JOINT SEWER ASSESS - * 36045 Joint Sewer Assess</v>
          </cell>
          <cell r="C76">
            <v>1.8290833118134869E-4</v>
          </cell>
          <cell r="D76">
            <v>1.8592796959238556E-4</v>
          </cell>
          <cell r="E76">
            <v>1.8744630510285053E-4</v>
          </cell>
          <cell r="F76">
            <v>1.9102396425704974E-4</v>
          </cell>
          <cell r="G76">
            <v>1.8540671765788122E-4</v>
          </cell>
          <cell r="H76">
            <v>1.8709862357392285E-4</v>
          </cell>
          <cell r="I76">
            <v>1.8240357113896298E-4</v>
          </cell>
          <cell r="J76">
            <v>0.99790250195175323</v>
          </cell>
          <cell r="K76">
            <v>1.8706158440637768E-4</v>
          </cell>
          <cell r="L76">
            <v>1.8759905787411348E-4</v>
          </cell>
          <cell r="M76">
            <v>2.2782224203373697E-4</v>
          </cell>
          <cell r="N76">
            <v>1.9279968142812059E-4</v>
          </cell>
        </row>
        <row r="77">
          <cell r="B77" t="str">
            <v>** DEBT &amp; JOINT SEWER ASSESSM - ** Debt &amp; Joint Sewer Assessm</v>
          </cell>
          <cell r="C77">
            <v>6.6670700805814692E-2</v>
          </cell>
          <cell r="D77">
            <v>7.5056850976468206E-2</v>
          </cell>
          <cell r="E77">
            <v>1.1312968308204555E-4</v>
          </cell>
          <cell r="F77">
            <v>9.5181073015479956E-2</v>
          </cell>
          <cell r="G77">
            <v>1.1189872853673781E-4</v>
          </cell>
          <cell r="H77">
            <v>1.1291984645091277E-4</v>
          </cell>
          <cell r="I77">
            <v>3.7753896743256382E-2</v>
          </cell>
          <cell r="J77">
            <v>0.61161700197368085</v>
          </cell>
          <cell r="K77">
            <v>1.1266872943928986E-2</v>
          </cell>
          <cell r="L77">
            <v>0.10186179685236281</v>
          </cell>
          <cell r="M77">
            <v>1.3749781851488626E-4</v>
          </cell>
          <cell r="N77">
            <v>1.163606124234611E-4</v>
          </cell>
        </row>
        <row r="78">
          <cell r="B78" t="str">
            <v>* 36060 SEWER SYS COST TRAN - 594080 REC-BOD/TSS/FLOW</v>
          </cell>
          <cell r="C78">
            <v>0</v>
          </cell>
          <cell r="D78">
            <v>0</v>
          </cell>
          <cell r="E78">
            <v>0</v>
          </cell>
          <cell r="F78">
            <v>0</v>
          </cell>
          <cell r="G78">
            <v>0</v>
          </cell>
          <cell r="H78">
            <v>0</v>
          </cell>
          <cell r="I78">
            <v>0</v>
          </cell>
          <cell r="J78">
            <v>0</v>
          </cell>
          <cell r="K78">
            <v>0</v>
          </cell>
          <cell r="L78">
            <v>0</v>
          </cell>
          <cell r="M78">
            <v>0</v>
          </cell>
          <cell r="N78">
            <v>1</v>
          </cell>
        </row>
        <row r="79">
          <cell r="B79" t="str">
            <v>* 36060 SEWER SYS COST TRAN - 594120 REC - SEWER FEES</v>
          </cell>
          <cell r="C79">
            <v>0</v>
          </cell>
          <cell r="D79">
            <v>0</v>
          </cell>
          <cell r="E79">
            <v>0</v>
          </cell>
          <cell r="F79">
            <v>0</v>
          </cell>
          <cell r="G79">
            <v>0</v>
          </cell>
          <cell r="H79">
            <v>0</v>
          </cell>
          <cell r="I79">
            <v>0</v>
          </cell>
          <cell r="J79">
            <v>0</v>
          </cell>
          <cell r="K79">
            <v>0</v>
          </cell>
          <cell r="L79">
            <v>0</v>
          </cell>
          <cell r="M79">
            <v>0</v>
          </cell>
          <cell r="N79">
            <v>1</v>
          </cell>
        </row>
        <row r="80">
          <cell r="B80" t="str">
            <v>* 36060 SEWER SYS COST TRAN - * 36060 Sewer Sys Cost Tran</v>
          </cell>
          <cell r="C80">
            <v>0</v>
          </cell>
          <cell r="D80">
            <v>0</v>
          </cell>
          <cell r="E80">
            <v>0</v>
          </cell>
          <cell r="F80">
            <v>0</v>
          </cell>
          <cell r="G80">
            <v>0</v>
          </cell>
          <cell r="H80">
            <v>0</v>
          </cell>
          <cell r="I80">
            <v>0</v>
          </cell>
          <cell r="J80">
            <v>0</v>
          </cell>
          <cell r="K80">
            <v>0</v>
          </cell>
          <cell r="L80">
            <v>0</v>
          </cell>
          <cell r="M80">
            <v>0</v>
          </cell>
          <cell r="N80">
            <v>1</v>
          </cell>
        </row>
        <row r="81">
          <cell r="B81" t="str">
            <v>** SEWER SYSTEM COSTS TRANSFE - ** Sewer System Costs Transfe</v>
          </cell>
          <cell r="C81">
            <v>0</v>
          </cell>
          <cell r="D81">
            <v>0</v>
          </cell>
          <cell r="E81">
            <v>0</v>
          </cell>
          <cell r="F81">
            <v>0</v>
          </cell>
          <cell r="G81">
            <v>0</v>
          </cell>
          <cell r="H81">
            <v>0</v>
          </cell>
          <cell r="I81">
            <v>0</v>
          </cell>
          <cell r="J81">
            <v>0</v>
          </cell>
          <cell r="K81">
            <v>0</v>
          </cell>
          <cell r="L81">
            <v>0</v>
          </cell>
          <cell r="M81">
            <v>0</v>
          </cell>
          <cell r="N81">
            <v>1</v>
          </cell>
        </row>
        <row r="82">
          <cell r="B82" t="str">
            <v>*** TOTAL - *** Total</v>
          </cell>
          <cell r="C82">
            <v>0.17770291496468599</v>
          </cell>
          <cell r="D82">
            <v>6.3233663615184191E-2</v>
          </cell>
          <cell r="E82">
            <v>5.1117933876147839E-3</v>
          </cell>
          <cell r="F82">
            <v>0.11194925774122608</v>
          </cell>
          <cell r="G82">
            <v>-0.39547275691286871</v>
          </cell>
          <cell r="H82">
            <v>-2.9189254448195975E-2</v>
          </cell>
          <cell r="I82">
            <v>2.8537716672541426E-2</v>
          </cell>
          <cell r="J82">
            <v>1.0337934246857563</v>
          </cell>
          <cell r="K82">
            <v>-1.3239267854584614E-2</v>
          </cell>
          <cell r="L82">
            <v>0.1496953163463782</v>
          </cell>
          <cell r="M82">
            <v>1.347246425057985E-2</v>
          </cell>
          <cell r="N82">
            <v>-0.14559527244831746</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Data"/>
      <sheetName val="CE Master"/>
      <sheetName val="CC Master"/>
      <sheetName val="Hierarchy"/>
      <sheetName val="Nodes"/>
      <sheetName val="FRCE"/>
      <sheetName val="2014 Transaction List"/>
      <sheetName val="Services"/>
      <sheetName val="Salaries Data"/>
      <sheetName val="Housing Data"/>
    </sheetNames>
    <definedNames>
      <definedName name="End_Ba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B5" t="str">
            <v>Pos Nbr</v>
          </cell>
        </row>
      </sheetData>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s-Inv"/>
      <sheetName val="Inputs-Oper"/>
      <sheetName val="Cash Flow"/>
      <sheetName val="PartnershipCF"/>
      <sheetName val="8YRDCF"/>
    </sheetNames>
    <sheetDataSet>
      <sheetData sheetId="0" refreshError="1"/>
      <sheetData sheetId="1" refreshError="1">
        <row r="16">
          <cell r="G16">
            <v>0.39</v>
          </cell>
        </row>
        <row r="25">
          <cell r="G25">
            <v>35000</v>
          </cell>
        </row>
      </sheetData>
      <sheetData sheetId="2" refreshError="1"/>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Salary Estimate Query - 2005 Sa"/>
      <sheetName val="BND08-09 Wage Increase"/>
    </sheetNames>
    <sheetDataSet>
      <sheetData sheetId="0" refreshError="1"/>
      <sheetData sheetId="1" refreshError="1">
        <row r="1">
          <cell r="C1" t="str">
            <v>POS_NBR</v>
          </cell>
          <cell r="D1" t="str">
            <v>POS_DESC</v>
          </cell>
        </row>
        <row r="2">
          <cell r="C2">
            <v>50012126</v>
          </cell>
          <cell r="D2" t="str">
            <v>ADMINISTRATIVE ASSISTANT-CORPORATE SVC</v>
          </cell>
        </row>
        <row r="3">
          <cell r="C3">
            <v>50009329</v>
          </cell>
          <cell r="D3" t="str">
            <v>GENERAL MANAGER - CORPORATE SERVICES</v>
          </cell>
        </row>
        <row r="5">
          <cell r="C5">
            <v>50001608</v>
          </cell>
          <cell r="D5" t="str">
            <v>BUDGET ANALYST I</v>
          </cell>
        </row>
        <row r="6">
          <cell r="C6">
            <v>50005860</v>
          </cell>
          <cell r="D6" t="str">
            <v>BUDGET ANALYST I</v>
          </cell>
        </row>
        <row r="7">
          <cell r="C7">
            <v>50014007</v>
          </cell>
          <cell r="D7" t="str">
            <v>BUDGET ANALYST I</v>
          </cell>
        </row>
        <row r="8">
          <cell r="C8">
            <v>50005858</v>
          </cell>
          <cell r="D8" t="str">
            <v>BUDGET ANALYST II</v>
          </cell>
        </row>
        <row r="9">
          <cell r="C9">
            <v>50005859</v>
          </cell>
          <cell r="D9" t="str">
            <v>BUDGET ANALYST II</v>
          </cell>
        </row>
        <row r="10">
          <cell r="C10">
            <v>50005876</v>
          </cell>
          <cell r="D10" t="str">
            <v>CLERK IV</v>
          </cell>
        </row>
        <row r="11">
          <cell r="C11">
            <v>50004180</v>
          </cell>
          <cell r="D11" t="str">
            <v>DIRECTOR BUDGET SERVICES</v>
          </cell>
        </row>
        <row r="12">
          <cell r="C12">
            <v>50007164</v>
          </cell>
          <cell r="D12" t="str">
            <v>MANAGER BUDGET SERVICES</v>
          </cell>
        </row>
        <row r="14">
          <cell r="C14">
            <v>50024550</v>
          </cell>
          <cell r="D14" t="str">
            <v>IT - SECURITY ANALYST</v>
          </cell>
        </row>
        <row r="15">
          <cell r="C15">
            <v>50004185</v>
          </cell>
          <cell r="D15" t="str">
            <v>MANAGER ADMIN. &amp; SPECIAL PROJECTS</v>
          </cell>
        </row>
        <row r="16">
          <cell r="C16">
            <v>50014388</v>
          </cell>
          <cell r="D16" t="str">
            <v>MANAGER, IT &amp; PHYSICAL SECUIRTY</v>
          </cell>
        </row>
        <row r="17">
          <cell r="C17">
            <v>50005070</v>
          </cell>
          <cell r="D17" t="str">
            <v>SECRETARY/DIRECTOR OF BUSINESS SUPPORT</v>
          </cell>
        </row>
        <row r="18">
          <cell r="C18">
            <v>50007129</v>
          </cell>
          <cell r="D18" t="str">
            <v>DIRECTOR BUSINESS SUPPORT SERVICES</v>
          </cell>
        </row>
        <row r="20">
          <cell r="C20">
            <v>50007082</v>
          </cell>
          <cell r="D20" t="str">
            <v>BUSINESS CONSULTANT</v>
          </cell>
        </row>
        <row r="21">
          <cell r="C21">
            <v>50007166</v>
          </cell>
          <cell r="D21" t="str">
            <v>BUSINESS CONSULTANT</v>
          </cell>
        </row>
        <row r="22">
          <cell r="C22">
            <v>50007167</v>
          </cell>
          <cell r="D22" t="str">
            <v>BUSINESS CONSULTANT</v>
          </cell>
        </row>
        <row r="23">
          <cell r="C23">
            <v>50029450</v>
          </cell>
          <cell r="D23" t="str">
            <v>BUSINESS CONSULTANT</v>
          </cell>
        </row>
        <row r="25">
          <cell r="C25">
            <v>50004143</v>
          </cell>
          <cell r="D25" t="str">
            <v>DIRECTOR FINANCIAL PLANNING &amp; TREASURY</v>
          </cell>
        </row>
        <row r="26">
          <cell r="C26">
            <v>50007165</v>
          </cell>
          <cell r="D26" t="str">
            <v>FINANCIAL ANALYST II</v>
          </cell>
        </row>
        <row r="27">
          <cell r="C27">
            <v>50008464</v>
          </cell>
          <cell r="D27" t="str">
            <v>MANAGER  FINANCIAL PLANNING</v>
          </cell>
        </row>
        <row r="29">
          <cell r="C29">
            <v>50010625</v>
          </cell>
          <cell r="D29" t="str">
            <v>MANAGER INTERNAL AUDIT</v>
          </cell>
        </row>
        <row r="30">
          <cell r="C30">
            <v>50005026</v>
          </cell>
          <cell r="D30" t="str">
            <v>SENIOR AUDITOR</v>
          </cell>
        </row>
        <row r="31">
          <cell r="C31">
            <v>50007151</v>
          </cell>
          <cell r="D31" t="str">
            <v>SENIOR AUDITOR</v>
          </cell>
        </row>
        <row r="32">
          <cell r="C32">
            <v>50014006</v>
          </cell>
          <cell r="D32" t="str">
            <v>SENIOR AUDITOR</v>
          </cell>
        </row>
        <row r="34">
          <cell r="C34">
            <v>50012806</v>
          </cell>
          <cell r="D34" t="str">
            <v>COMPUTER PROGRAMMER ANALYST</v>
          </cell>
        </row>
        <row r="35">
          <cell r="C35">
            <v>50012807</v>
          </cell>
          <cell r="D35" t="str">
            <v>COMPUTER PROGRAMMER ANALYST</v>
          </cell>
        </row>
        <row r="36">
          <cell r="C36">
            <v>50012808</v>
          </cell>
          <cell r="D36" t="str">
            <v>COMPUTER PROGRAMMER ANALYST</v>
          </cell>
        </row>
        <row r="37">
          <cell r="C37">
            <v>50004941</v>
          </cell>
          <cell r="D37" t="str">
            <v>LEARNING SUPPORT SPECIALIST</v>
          </cell>
        </row>
        <row r="38">
          <cell r="C38">
            <v>50004947</v>
          </cell>
          <cell r="D38" t="str">
            <v>LEARNING SUPPORT SPECIALIST</v>
          </cell>
        </row>
        <row r="39">
          <cell r="C39">
            <v>50010938</v>
          </cell>
          <cell r="D39" t="str">
            <v>MANAGER SAP BUSINESS SUPPORT</v>
          </cell>
        </row>
        <row r="40">
          <cell r="C40">
            <v>50020532</v>
          </cell>
          <cell r="D40" t="str">
            <v>SAP BASIS ADMINISTRATOR</v>
          </cell>
        </row>
        <row r="41">
          <cell r="C41">
            <v>50004940</v>
          </cell>
          <cell r="D41" t="str">
            <v>SAP BUSINESS ANALYST</v>
          </cell>
        </row>
        <row r="42">
          <cell r="C42">
            <v>50010932</v>
          </cell>
          <cell r="D42" t="str">
            <v>SAP BUSINESS ANALYST</v>
          </cell>
        </row>
        <row r="43">
          <cell r="C43">
            <v>50010933</v>
          </cell>
          <cell r="D43" t="str">
            <v>SAP BUSINESS ANALYST</v>
          </cell>
        </row>
        <row r="44">
          <cell r="C44">
            <v>50010934</v>
          </cell>
          <cell r="D44" t="str">
            <v>SAP BUSINESS ANALYST</v>
          </cell>
        </row>
        <row r="45">
          <cell r="C45">
            <v>50010935</v>
          </cell>
          <cell r="D45" t="str">
            <v>SAP BUSINESS ANALYST</v>
          </cell>
        </row>
        <row r="46">
          <cell r="C46">
            <v>50010936</v>
          </cell>
          <cell r="D46" t="str">
            <v>SAP BUSINESS ANALYST</v>
          </cell>
        </row>
        <row r="47">
          <cell r="C47">
            <v>50010937</v>
          </cell>
          <cell r="D47" t="str">
            <v>SAP BUSINESS ANALYST</v>
          </cell>
        </row>
        <row r="48">
          <cell r="C48">
            <v>50010939</v>
          </cell>
          <cell r="D48" t="str">
            <v>SAP BUSINESS ANALYST</v>
          </cell>
        </row>
        <row r="49">
          <cell r="C49">
            <v>50020500</v>
          </cell>
          <cell r="D49" t="str">
            <v>SAP BUSINESS ANALYST</v>
          </cell>
        </row>
        <row r="50">
          <cell r="C50">
            <v>50020501</v>
          </cell>
          <cell r="D50" t="str">
            <v>SAP BUSINESS ANALYST</v>
          </cell>
        </row>
        <row r="51">
          <cell r="C51">
            <v>50010928</v>
          </cell>
          <cell r="D51" t="str">
            <v>SAP TEAM LEAD</v>
          </cell>
        </row>
        <row r="52">
          <cell r="C52">
            <v>50010929</v>
          </cell>
          <cell r="D52" t="str">
            <v>SAP TEAM LEAD</v>
          </cell>
        </row>
        <row r="53">
          <cell r="C53">
            <v>50010930</v>
          </cell>
          <cell r="D53" t="str">
            <v>SAP TEAM LEAD</v>
          </cell>
        </row>
        <row r="54">
          <cell r="C54">
            <v>50004415</v>
          </cell>
          <cell r="D54" t="str">
            <v>SECURITY ANALYST</v>
          </cell>
        </row>
        <row r="55">
          <cell r="C55">
            <v>50012810</v>
          </cell>
          <cell r="D55" t="str">
            <v>TECHNICAL TEAM LEAD</v>
          </cell>
        </row>
        <row r="56">
          <cell r="C56">
            <v>50004939</v>
          </cell>
          <cell r="D56" t="str">
            <v>USER SUPPORT TECHNICIAN II</v>
          </cell>
        </row>
        <row r="58">
          <cell r="C58">
            <v>50005029</v>
          </cell>
          <cell r="D58" t="str">
            <v>ACCOUNTING CLERK IV</v>
          </cell>
        </row>
        <row r="59">
          <cell r="C59">
            <v>50005036</v>
          </cell>
          <cell r="D59" t="str">
            <v>CLERK III</v>
          </cell>
        </row>
        <row r="60">
          <cell r="C60">
            <v>50010628</v>
          </cell>
          <cell r="D60" t="str">
            <v>MANAGER TREASURY SERVICES</v>
          </cell>
        </row>
        <row r="62">
          <cell r="C62">
            <v>50004981</v>
          </cell>
          <cell r="D62" t="str">
            <v>ACCOUNTANT I</v>
          </cell>
        </row>
        <row r="63">
          <cell r="C63">
            <v>50004992</v>
          </cell>
          <cell r="D63" t="str">
            <v>BY-LAW PROCESS SERVER</v>
          </cell>
        </row>
        <row r="64">
          <cell r="C64">
            <v>50004993</v>
          </cell>
          <cell r="D64" t="str">
            <v>BY-LAW PROCESS SERVER</v>
          </cell>
        </row>
        <row r="65">
          <cell r="C65">
            <v>50004994</v>
          </cell>
          <cell r="D65" t="str">
            <v>BY-LAW PROCESS SERVER</v>
          </cell>
        </row>
        <row r="66">
          <cell r="C66">
            <v>50004995</v>
          </cell>
          <cell r="D66" t="str">
            <v>BY-LAW PROCESS SERVER</v>
          </cell>
        </row>
        <row r="67">
          <cell r="C67">
            <v>50004996</v>
          </cell>
          <cell r="D67" t="str">
            <v>BY-LAW PROCESS SERVER</v>
          </cell>
        </row>
        <row r="68">
          <cell r="C68">
            <v>50004997</v>
          </cell>
          <cell r="D68" t="str">
            <v>BY-LAW PROCESS SERVER</v>
          </cell>
        </row>
        <row r="69">
          <cell r="C69">
            <v>50004998</v>
          </cell>
          <cell r="D69" t="str">
            <v>BY-LAW PROCESS SERVER</v>
          </cell>
        </row>
        <row r="70">
          <cell r="C70">
            <v>50004999</v>
          </cell>
          <cell r="D70" t="str">
            <v>BY-LAW PROCESS SERVER</v>
          </cell>
        </row>
        <row r="71">
          <cell r="C71">
            <v>50005000</v>
          </cell>
          <cell r="D71" t="str">
            <v>BY-LAW PROCESS SERVER</v>
          </cell>
        </row>
        <row r="72">
          <cell r="C72">
            <v>50005006</v>
          </cell>
          <cell r="D72" t="str">
            <v>CLERK TYPIST III</v>
          </cell>
        </row>
        <row r="73">
          <cell r="C73">
            <v>50005007</v>
          </cell>
          <cell r="D73" t="str">
            <v>CLERK TYPIST III</v>
          </cell>
        </row>
        <row r="74">
          <cell r="C74">
            <v>50005008</v>
          </cell>
          <cell r="D74" t="str">
            <v>CASHIER II</v>
          </cell>
        </row>
        <row r="75">
          <cell r="C75">
            <v>50005009</v>
          </cell>
          <cell r="D75" t="str">
            <v>CLERK TYPIST III</v>
          </cell>
        </row>
        <row r="76">
          <cell r="C76">
            <v>50005030</v>
          </cell>
          <cell r="D76" t="str">
            <v>CLERK TYPIST III</v>
          </cell>
        </row>
        <row r="77">
          <cell r="C77">
            <v>50005031</v>
          </cell>
          <cell r="D77" t="str">
            <v>CLERK TYPIST III</v>
          </cell>
        </row>
        <row r="78">
          <cell r="C78">
            <v>50005031</v>
          </cell>
          <cell r="D78" t="str">
            <v>CLERK TYPIST III</v>
          </cell>
        </row>
        <row r="79">
          <cell r="C79">
            <v>50005032</v>
          </cell>
          <cell r="D79" t="str">
            <v>CLERK TYPIST III</v>
          </cell>
        </row>
        <row r="80">
          <cell r="C80">
            <v>50005028</v>
          </cell>
          <cell r="D80" t="str">
            <v>CASHIER III</v>
          </cell>
        </row>
        <row r="81">
          <cell r="C81">
            <v>50005010</v>
          </cell>
          <cell r="D81" t="str">
            <v>CLERK II</v>
          </cell>
        </row>
        <row r="82">
          <cell r="C82">
            <v>50004985</v>
          </cell>
          <cell r="D82" t="str">
            <v>CLERK III</v>
          </cell>
        </row>
        <row r="83">
          <cell r="C83">
            <v>50004987</v>
          </cell>
          <cell r="D83" t="str">
            <v>CLERK III</v>
          </cell>
        </row>
        <row r="84">
          <cell r="C84">
            <v>50005002</v>
          </cell>
          <cell r="D84" t="str">
            <v>CLERK III</v>
          </cell>
        </row>
        <row r="85">
          <cell r="C85">
            <v>50005037</v>
          </cell>
          <cell r="D85" t="str">
            <v>CLERK III</v>
          </cell>
        </row>
        <row r="86">
          <cell r="C86">
            <v>50004983</v>
          </cell>
          <cell r="D86" t="str">
            <v>CLERK IV</v>
          </cell>
        </row>
        <row r="87">
          <cell r="C87">
            <v>50004984</v>
          </cell>
          <cell r="D87" t="str">
            <v>CLERK IV</v>
          </cell>
        </row>
        <row r="88">
          <cell r="C88">
            <v>50004986</v>
          </cell>
          <cell r="D88" t="str">
            <v>CLERK IV</v>
          </cell>
        </row>
        <row r="89">
          <cell r="C89">
            <v>50005001</v>
          </cell>
          <cell r="D89" t="str">
            <v>CLERK IV</v>
          </cell>
        </row>
        <row r="90">
          <cell r="C90">
            <v>50005872</v>
          </cell>
          <cell r="D90" t="str">
            <v>CLERK IV</v>
          </cell>
        </row>
        <row r="91">
          <cell r="C91">
            <v>50004988</v>
          </cell>
          <cell r="D91" t="str">
            <v>CLERK TYPIST III</v>
          </cell>
        </row>
        <row r="92">
          <cell r="C92">
            <v>50004989</v>
          </cell>
          <cell r="D92" t="str">
            <v>CLERK TYPIST III</v>
          </cell>
        </row>
        <row r="93">
          <cell r="C93">
            <v>50004990</v>
          </cell>
          <cell r="D93" t="str">
            <v>CLERK TYPIST III</v>
          </cell>
        </row>
        <row r="94">
          <cell r="C94">
            <v>50005003</v>
          </cell>
          <cell r="D94" t="str">
            <v>CLERK TYPIST III</v>
          </cell>
        </row>
        <row r="95">
          <cell r="C95">
            <v>50005004</v>
          </cell>
          <cell r="D95" t="str">
            <v>CLERK TYPIST III</v>
          </cell>
        </row>
        <row r="96">
          <cell r="C96">
            <v>50005005</v>
          </cell>
          <cell r="D96" t="str">
            <v>CLERK TYPIST III</v>
          </cell>
        </row>
        <row r="97">
          <cell r="C97">
            <v>50005033</v>
          </cell>
          <cell r="D97" t="str">
            <v>CLERK TYPIST III</v>
          </cell>
        </row>
        <row r="98">
          <cell r="C98">
            <v>50005035</v>
          </cell>
          <cell r="D98" t="str">
            <v>CLERK TYPIST III</v>
          </cell>
        </row>
        <row r="99">
          <cell r="C99">
            <v>50004991</v>
          </cell>
          <cell r="D99" t="str">
            <v>CLERK V</v>
          </cell>
        </row>
        <row r="100">
          <cell r="C100">
            <v>50005871</v>
          </cell>
          <cell r="D100" t="str">
            <v>CLERK V</v>
          </cell>
        </row>
        <row r="101">
          <cell r="C101">
            <v>50005875</v>
          </cell>
          <cell r="D101" t="str">
            <v>DATA CONVERSION OPERATOR I</v>
          </cell>
        </row>
        <row r="102">
          <cell r="C102">
            <v>50007134</v>
          </cell>
          <cell r="D102" t="str">
            <v>MANAGER CUSTOMER SERVICE &amp; COLLECTIONS</v>
          </cell>
        </row>
        <row r="103">
          <cell r="C103">
            <v>50007146</v>
          </cell>
          <cell r="D103" t="str">
            <v>MANAGER PROPERTY TAX</v>
          </cell>
        </row>
        <row r="104">
          <cell r="C104">
            <v>50007136</v>
          </cell>
          <cell r="D104" t="str">
            <v>MANAGER REVENUE SERVICES</v>
          </cell>
        </row>
        <row r="105">
          <cell r="C105">
            <v>50004982</v>
          </cell>
          <cell r="D105" t="str">
            <v>SUPERVISOR OF TAXATION</v>
          </cell>
        </row>
        <row r="107">
          <cell r="C107">
            <v>50004909</v>
          </cell>
          <cell r="D107" t="str">
            <v>ACCOUNTANT I</v>
          </cell>
        </row>
        <row r="108">
          <cell r="C108">
            <v>50004938</v>
          </cell>
          <cell r="D108" t="str">
            <v>ACCOUNTANT I</v>
          </cell>
        </row>
        <row r="109">
          <cell r="C109">
            <v>50005064</v>
          </cell>
          <cell r="D109" t="str">
            <v>ACCOUNTANT I</v>
          </cell>
        </row>
        <row r="110">
          <cell r="C110">
            <v>50004917</v>
          </cell>
          <cell r="D110" t="str">
            <v>ACCOUNTANT II</v>
          </cell>
        </row>
        <row r="111">
          <cell r="C111">
            <v>50004908</v>
          </cell>
          <cell r="D111" t="str">
            <v>ACCOUNTANT III</v>
          </cell>
        </row>
        <row r="112">
          <cell r="C112">
            <v>50002058</v>
          </cell>
          <cell r="D112" t="str">
            <v>ACCOUNTING CLERK I</v>
          </cell>
        </row>
        <row r="113">
          <cell r="C113">
            <v>50004916</v>
          </cell>
          <cell r="D113" t="str">
            <v>ACCOUNTING CLERK I</v>
          </cell>
        </row>
        <row r="114">
          <cell r="C114">
            <v>50004912</v>
          </cell>
          <cell r="D114" t="str">
            <v>ACCOUNTING CLERK II</v>
          </cell>
        </row>
        <row r="115">
          <cell r="C115">
            <v>50004912</v>
          </cell>
          <cell r="D115" t="str">
            <v>ACCOUNTING CLERK II</v>
          </cell>
        </row>
        <row r="116">
          <cell r="C116">
            <v>50004910</v>
          </cell>
          <cell r="D116" t="str">
            <v>ACCOUNTING CLERK III</v>
          </cell>
        </row>
        <row r="117">
          <cell r="C117">
            <v>50006426</v>
          </cell>
          <cell r="D117" t="str">
            <v>ASSISTANT MANAGER GENERAL ACCOUNTING</v>
          </cell>
        </row>
        <row r="118">
          <cell r="C118">
            <v>50012079</v>
          </cell>
          <cell r="D118" t="str">
            <v>ASSISTANT MANAGER OF CAPITAL ACCOUNTING</v>
          </cell>
        </row>
        <row r="119">
          <cell r="C119">
            <v>50004948</v>
          </cell>
          <cell r="D119" t="str">
            <v>CENTRAL ACCOUNTS CLERK</v>
          </cell>
        </row>
        <row r="120">
          <cell r="C120">
            <v>50004915</v>
          </cell>
          <cell r="D120" t="str">
            <v>CLERK III</v>
          </cell>
        </row>
        <row r="121">
          <cell r="C121">
            <v>50004914</v>
          </cell>
          <cell r="D121" t="str">
            <v>CLERK TYPIST III</v>
          </cell>
        </row>
        <row r="122">
          <cell r="C122">
            <v>50007158</v>
          </cell>
          <cell r="D122" t="str">
            <v>DIRECTOR FINANCIAL SERVICES</v>
          </cell>
        </row>
        <row r="123">
          <cell r="C123">
            <v>50007159</v>
          </cell>
          <cell r="D123" t="str">
            <v>MANAGER  ACCOUNTING SERVICES</v>
          </cell>
        </row>
        <row r="125">
          <cell r="C125">
            <v>50004918</v>
          </cell>
          <cell r="D125" t="str">
            <v>ACCOUNTING CLERK III</v>
          </cell>
        </row>
        <row r="126">
          <cell r="C126">
            <v>50007156</v>
          </cell>
          <cell r="D126" t="str">
            <v>CITY PAYROLL SUPERVISOR</v>
          </cell>
        </row>
        <row r="127">
          <cell r="C127">
            <v>50007157</v>
          </cell>
          <cell r="D127" t="str">
            <v>MANAGER PAYROLL</v>
          </cell>
        </row>
        <row r="128">
          <cell r="C128">
            <v>50004924</v>
          </cell>
          <cell r="D128" t="str">
            <v>PAYROLL CLERK I</v>
          </cell>
        </row>
        <row r="129">
          <cell r="C129">
            <v>50004000</v>
          </cell>
          <cell r="D129" t="str">
            <v>PAYROLL CLERK II</v>
          </cell>
        </row>
        <row r="130">
          <cell r="C130">
            <v>50004911</v>
          </cell>
          <cell r="D130" t="str">
            <v>PAYROLL CLERK II</v>
          </cell>
        </row>
        <row r="131">
          <cell r="C131">
            <v>50004921</v>
          </cell>
          <cell r="D131" t="str">
            <v>PAYROLL CLERK II</v>
          </cell>
        </row>
        <row r="132">
          <cell r="C132">
            <v>50004922</v>
          </cell>
          <cell r="D132" t="str">
            <v>PAYROLL CLERK II</v>
          </cell>
        </row>
        <row r="133">
          <cell r="C133">
            <v>50004925</v>
          </cell>
          <cell r="D133" t="str">
            <v>PAYROLL CLERK II</v>
          </cell>
        </row>
        <row r="134">
          <cell r="C134">
            <v>50004926</v>
          </cell>
          <cell r="D134" t="str">
            <v>PAYROLL CLERK II</v>
          </cell>
        </row>
        <row r="135">
          <cell r="C135">
            <v>50004927</v>
          </cell>
          <cell r="D135" t="str">
            <v>PAYROLL CLERK II</v>
          </cell>
        </row>
        <row r="136">
          <cell r="C136">
            <v>50004930</v>
          </cell>
          <cell r="D136" t="str">
            <v>PAYROLL CLERK II</v>
          </cell>
        </row>
        <row r="137">
          <cell r="C137">
            <v>50004923</v>
          </cell>
          <cell r="D137" t="str">
            <v>PAYROLL CLERK III</v>
          </cell>
        </row>
        <row r="138">
          <cell r="C138">
            <v>50004928</v>
          </cell>
          <cell r="D138" t="str">
            <v>PAYROLL CLERK III</v>
          </cell>
        </row>
        <row r="140">
          <cell r="C140">
            <v>50007117</v>
          </cell>
          <cell r="D140" t="str">
            <v>DIRECTOR INFORMATION TECHNOLOGY</v>
          </cell>
        </row>
        <row r="141">
          <cell r="C141">
            <v>50007118</v>
          </cell>
          <cell r="D141" t="str">
            <v>MANAGER TECHNOLOGY PLANNING</v>
          </cell>
        </row>
        <row r="142">
          <cell r="C142">
            <v>50003029</v>
          </cell>
          <cell r="D142" t="str">
            <v>SYSTEMS ANALYST III</v>
          </cell>
        </row>
        <row r="143">
          <cell r="C143">
            <v>50006207</v>
          </cell>
          <cell r="D143" t="str">
            <v>TELECOMMUNICATIONS PLANT COORDINATOR</v>
          </cell>
        </row>
        <row r="145">
          <cell r="C145">
            <v>50007120</v>
          </cell>
          <cell r="D145" t="str">
            <v>APPLICATION DEVELOPMENT MANAGER</v>
          </cell>
        </row>
        <row r="146">
          <cell r="C146">
            <v>50005084</v>
          </cell>
          <cell r="D146" t="str">
            <v>APPLICATION SYSTEM SPECIALIST</v>
          </cell>
        </row>
        <row r="147">
          <cell r="C147">
            <v>50005080</v>
          </cell>
          <cell r="D147" t="str">
            <v>COMPUTER PROGRAMMER ANALYST</v>
          </cell>
        </row>
        <row r="148">
          <cell r="C148">
            <v>50005081</v>
          </cell>
          <cell r="D148" t="str">
            <v>COMPUTER PROGRAMMER ANALYST</v>
          </cell>
        </row>
        <row r="149">
          <cell r="C149">
            <v>50005082</v>
          </cell>
          <cell r="D149" t="str">
            <v>COMPUTER PROGRAMMER ANALYST</v>
          </cell>
        </row>
        <row r="150">
          <cell r="C150">
            <v>50005083</v>
          </cell>
          <cell r="D150" t="str">
            <v>COMPUTER PROGRAMMER ANALYST</v>
          </cell>
        </row>
        <row r="151">
          <cell r="C151">
            <v>50005085</v>
          </cell>
          <cell r="D151" t="str">
            <v>COMPUTER PROGRAMMER ANALYST</v>
          </cell>
        </row>
        <row r="152">
          <cell r="C152">
            <v>50005089</v>
          </cell>
          <cell r="D152" t="str">
            <v>COMPUTER PROGRAMMER ANALYST</v>
          </cell>
        </row>
        <row r="153">
          <cell r="C153">
            <v>50005089</v>
          </cell>
          <cell r="D153" t="str">
            <v>COMPUTER PROGRAMMER ANALYST</v>
          </cell>
        </row>
        <row r="154">
          <cell r="C154">
            <v>50005498</v>
          </cell>
          <cell r="D154" t="str">
            <v>COMPUTER PROGRAMMER ANALYST</v>
          </cell>
        </row>
        <row r="155">
          <cell r="C155">
            <v>50012206</v>
          </cell>
          <cell r="D155" t="str">
            <v>COMPUTER PROGRAMMER ANALYST</v>
          </cell>
        </row>
        <row r="156">
          <cell r="C156">
            <v>50026582</v>
          </cell>
          <cell r="D156" t="str">
            <v>COMPUTER PROGRAMMER ANALYST</v>
          </cell>
        </row>
        <row r="157">
          <cell r="C157">
            <v>50005078</v>
          </cell>
          <cell r="D157" t="str">
            <v>COMPUTER PROGRAMMER III</v>
          </cell>
        </row>
        <row r="158">
          <cell r="C158">
            <v>50005093</v>
          </cell>
          <cell r="D158" t="str">
            <v>COMPUTER PROGRAMMER III</v>
          </cell>
        </row>
        <row r="159">
          <cell r="C159">
            <v>50012809</v>
          </cell>
          <cell r="D159" t="str">
            <v>COMPUTER PROGRAMMER III</v>
          </cell>
        </row>
        <row r="160">
          <cell r="C160">
            <v>50004395</v>
          </cell>
          <cell r="D160" t="str">
            <v>COMPUTER PROGRAMMER/ANALYST</v>
          </cell>
        </row>
        <row r="161">
          <cell r="C161">
            <v>50012210</v>
          </cell>
          <cell r="D161" t="str">
            <v>DATABASE ADMINISTRATOR</v>
          </cell>
        </row>
        <row r="162">
          <cell r="C162">
            <v>50007124</v>
          </cell>
          <cell r="D162" t="str">
            <v>MANAGER GIS/VANMAP</v>
          </cell>
        </row>
        <row r="163">
          <cell r="C163">
            <v>50007854</v>
          </cell>
          <cell r="D163" t="str">
            <v>MANAGER SYSTEMS &amp; RESEARCH</v>
          </cell>
        </row>
        <row r="164">
          <cell r="C164">
            <v>50003031</v>
          </cell>
          <cell r="D164" t="str">
            <v>MANAGER WEB APPLICATIONS &amp; DESIGN</v>
          </cell>
        </row>
        <row r="165">
          <cell r="C165">
            <v>50007083</v>
          </cell>
          <cell r="D165" t="str">
            <v>MANAGER WEB DEVELOPMENT</v>
          </cell>
        </row>
        <row r="166">
          <cell r="C166">
            <v>50026583</v>
          </cell>
          <cell r="D166" t="str">
            <v>NETWORK SUPPORT SPECIALIST I</v>
          </cell>
        </row>
        <row r="167">
          <cell r="C167">
            <v>50002528</v>
          </cell>
          <cell r="D167" t="str">
            <v>NETWORK SUPPORT SPECIALIST II</v>
          </cell>
        </row>
        <row r="168">
          <cell r="C168">
            <v>50005075</v>
          </cell>
          <cell r="D168" t="str">
            <v>SYSTEMS ANALYST II</v>
          </cell>
        </row>
        <row r="169">
          <cell r="C169">
            <v>50005077</v>
          </cell>
          <cell r="D169" t="str">
            <v>SYSTEMS ANALYST II</v>
          </cell>
        </row>
        <row r="170">
          <cell r="C170">
            <v>50005900</v>
          </cell>
          <cell r="D170" t="str">
            <v>SYSTEMS ANALYST II</v>
          </cell>
        </row>
        <row r="171">
          <cell r="C171">
            <v>50005900</v>
          </cell>
          <cell r="D171" t="str">
            <v>SYSTEMS ANALYST II</v>
          </cell>
        </row>
        <row r="172">
          <cell r="C172">
            <v>50007084</v>
          </cell>
          <cell r="D172" t="str">
            <v>SYSTEMS ANALYST II</v>
          </cell>
        </row>
        <row r="173">
          <cell r="C173">
            <v>50007855</v>
          </cell>
          <cell r="D173" t="str">
            <v>SYSTEMS ANALYST II</v>
          </cell>
        </row>
        <row r="174">
          <cell r="C174">
            <v>50012812</v>
          </cell>
          <cell r="D174" t="str">
            <v>SYSTEMS ANALYST II</v>
          </cell>
        </row>
        <row r="175">
          <cell r="C175">
            <v>50014184</v>
          </cell>
          <cell r="D175" t="str">
            <v>SYSTEMS ANALYST II (UNF)</v>
          </cell>
        </row>
        <row r="176">
          <cell r="C176">
            <v>50007880</v>
          </cell>
          <cell r="D176" t="str">
            <v>SYSTEMS ANALYST III (UNF)</v>
          </cell>
        </row>
        <row r="177">
          <cell r="C177">
            <v>50007125</v>
          </cell>
          <cell r="D177" t="str">
            <v>SYSTEMS ANALYST III</v>
          </cell>
        </row>
        <row r="178">
          <cell r="C178">
            <v>50005079</v>
          </cell>
          <cell r="D178" t="str">
            <v>WEB TECHNICIAN</v>
          </cell>
        </row>
        <row r="180">
          <cell r="C180">
            <v>50006063</v>
          </cell>
          <cell r="D180" t="str">
            <v>APPLICATION SYSTEM SPECIALIST</v>
          </cell>
        </row>
        <row r="181">
          <cell r="C181">
            <v>50005076</v>
          </cell>
          <cell r="D181" t="str">
            <v>DATABASE ADMINISTRATOR</v>
          </cell>
        </row>
        <row r="182">
          <cell r="C182">
            <v>50003028</v>
          </cell>
          <cell r="D182" t="str">
            <v>MANAGER INFRASTRUCTURE &amp; MESSAGING SRVC</v>
          </cell>
        </row>
        <row r="183">
          <cell r="C183">
            <v>50007119</v>
          </cell>
          <cell r="D183" t="str">
            <v>MANAGER SYSTEMS</v>
          </cell>
        </row>
        <row r="184">
          <cell r="C184">
            <v>50005115</v>
          </cell>
          <cell r="D184" t="str">
            <v>NETWORK SUPPORT SPECIALIST I</v>
          </cell>
        </row>
        <row r="185">
          <cell r="C185">
            <v>50005117</v>
          </cell>
          <cell r="D185" t="str">
            <v>NETWORK SUPPORT SPECIALIST I</v>
          </cell>
        </row>
        <row r="186">
          <cell r="C186">
            <v>50005118</v>
          </cell>
          <cell r="D186" t="str">
            <v>NETWORK SUPPORT SPECIALIST I</v>
          </cell>
        </row>
        <row r="187">
          <cell r="C187">
            <v>50005119</v>
          </cell>
          <cell r="D187" t="str">
            <v>NETWORK SUPPORT SPECIALIST I</v>
          </cell>
        </row>
        <row r="188">
          <cell r="C188">
            <v>50005116</v>
          </cell>
          <cell r="D188" t="str">
            <v>NETWORK SUPPORT SPECIALIST II</v>
          </cell>
        </row>
        <row r="189">
          <cell r="C189">
            <v>50005091</v>
          </cell>
          <cell r="D189" t="str">
            <v>SENIOR TECHNICAL SPECIALIST</v>
          </cell>
        </row>
        <row r="190">
          <cell r="C190">
            <v>50005092</v>
          </cell>
          <cell r="D190" t="str">
            <v>SENIOR TECHNICAL SPECIALIST</v>
          </cell>
        </row>
        <row r="191">
          <cell r="C191">
            <v>50005100</v>
          </cell>
          <cell r="D191" t="str">
            <v>SR/SOFTWARE APPL PACKAGING SPECIALIST</v>
          </cell>
        </row>
        <row r="192">
          <cell r="C192">
            <v>50005114</v>
          </cell>
          <cell r="D192" t="str">
            <v>SUPERVISOR IT GROUP</v>
          </cell>
        </row>
        <row r="193">
          <cell r="C193">
            <v>50005094</v>
          </cell>
          <cell r="D193" t="str">
            <v>TECHNICAL SPECIALIST</v>
          </cell>
        </row>
        <row r="194">
          <cell r="C194">
            <v>50005095</v>
          </cell>
          <cell r="D194" t="str">
            <v>TECHNICAL SPECIALIST</v>
          </cell>
        </row>
        <row r="195">
          <cell r="C195">
            <v>50005096</v>
          </cell>
          <cell r="D195" t="str">
            <v>TECHNICAL SPECIALIST</v>
          </cell>
        </row>
        <row r="196">
          <cell r="C196">
            <v>50005101</v>
          </cell>
          <cell r="D196" t="str">
            <v>TECHNICAL SPECIALIST</v>
          </cell>
        </row>
        <row r="197">
          <cell r="C197">
            <v>50005102</v>
          </cell>
          <cell r="D197" t="str">
            <v>TECHNICAL SPECIALIST</v>
          </cell>
        </row>
        <row r="198">
          <cell r="C198">
            <v>50005113</v>
          </cell>
          <cell r="D198" t="str">
            <v>TECHNICAL SPECIALIST</v>
          </cell>
        </row>
        <row r="199">
          <cell r="C199">
            <v>50006062</v>
          </cell>
          <cell r="D199" t="str">
            <v>TECHNICAL SPECIALIST</v>
          </cell>
        </row>
        <row r="201">
          <cell r="C201">
            <v>50005105</v>
          </cell>
          <cell r="D201" t="str">
            <v>COMPUTER SYSTEMS OPERATOR</v>
          </cell>
        </row>
        <row r="202">
          <cell r="C202">
            <v>50005106</v>
          </cell>
          <cell r="D202" t="str">
            <v>COMPUTER SYSTEMS OPERATOR</v>
          </cell>
        </row>
        <row r="203">
          <cell r="C203">
            <v>50005108</v>
          </cell>
          <cell r="D203" t="str">
            <v>COMPUTER SYSTEMS OPERATOR</v>
          </cell>
        </row>
        <row r="204">
          <cell r="C204">
            <v>50005108</v>
          </cell>
          <cell r="D204" t="str">
            <v>COMPUTER SYSTEMS OPERATOR</v>
          </cell>
        </row>
        <row r="205">
          <cell r="C205">
            <v>50005865</v>
          </cell>
          <cell r="D205" t="str">
            <v>DATA SERVICES CLERK</v>
          </cell>
        </row>
        <row r="206">
          <cell r="C206">
            <v>50005111</v>
          </cell>
          <cell r="D206" t="str">
            <v>DATA SERVICES CONTROL CLERK</v>
          </cell>
        </row>
        <row r="207">
          <cell r="C207">
            <v>50005112</v>
          </cell>
          <cell r="D207" t="str">
            <v>DATA SERVICES CONTROL CLERK</v>
          </cell>
        </row>
        <row r="208">
          <cell r="C208">
            <v>50005869</v>
          </cell>
          <cell r="D208" t="str">
            <v>DATA SERVICES SUPERVISOR</v>
          </cell>
        </row>
        <row r="209">
          <cell r="C209">
            <v>50007122</v>
          </cell>
          <cell r="D209" t="str">
            <v>MANAGER SYSTEM OPERATIONS &amp; PRODUCTION</v>
          </cell>
        </row>
        <row r="211">
          <cell r="C211">
            <v>50007121</v>
          </cell>
          <cell r="D211" t="str">
            <v>ASSISTANT BUSINESS MANAGER</v>
          </cell>
        </row>
        <row r="212">
          <cell r="C212">
            <v>50005073</v>
          </cell>
          <cell r="D212" t="str">
            <v>CLERK III</v>
          </cell>
        </row>
        <row r="213">
          <cell r="C213">
            <v>50005862</v>
          </cell>
          <cell r="D213" t="str">
            <v>CLERK VI</v>
          </cell>
        </row>
        <row r="214">
          <cell r="C214">
            <v>50005864</v>
          </cell>
          <cell r="D214" t="str">
            <v>DATA SERVICES CLERK</v>
          </cell>
        </row>
        <row r="215">
          <cell r="C215">
            <v>50005866</v>
          </cell>
          <cell r="D215" t="str">
            <v>DATA SERVICES CLERK</v>
          </cell>
        </row>
        <row r="216">
          <cell r="C216">
            <v>50005120</v>
          </cell>
          <cell r="D216" t="str">
            <v>HELP CENTRE SUPPORT SPECIALIST</v>
          </cell>
        </row>
        <row r="217">
          <cell r="C217">
            <v>50005122</v>
          </cell>
          <cell r="D217" t="str">
            <v>HELP CENTRE SUPPORT SPECIALIST</v>
          </cell>
        </row>
        <row r="218">
          <cell r="C218">
            <v>50005123</v>
          </cell>
          <cell r="D218" t="str">
            <v>HELP CENTRE SUPPORT SPECIALIST</v>
          </cell>
        </row>
        <row r="219">
          <cell r="C219">
            <v>50005124</v>
          </cell>
          <cell r="D219" t="str">
            <v>HELP CENTRE SUPPORT SPECIALIST</v>
          </cell>
        </row>
        <row r="220">
          <cell r="C220">
            <v>50005125</v>
          </cell>
          <cell r="D220" t="str">
            <v>HELP CENTRE SUPPORT SPECIALIST</v>
          </cell>
        </row>
        <row r="221">
          <cell r="C221">
            <v>50005126</v>
          </cell>
          <cell r="D221" t="str">
            <v>HELP CENTRE SUPPORT SPECIALIST</v>
          </cell>
        </row>
        <row r="222">
          <cell r="C222">
            <v>50005127</v>
          </cell>
          <cell r="D222" t="str">
            <v>HELP CENTRE SUPPORT SPECIALIST</v>
          </cell>
        </row>
        <row r="223">
          <cell r="C223">
            <v>50005863</v>
          </cell>
          <cell r="D223" t="str">
            <v>HELP CENTRE SUPPORT SPECIALIST</v>
          </cell>
        </row>
        <row r="224">
          <cell r="C224">
            <v>50043140</v>
          </cell>
          <cell r="D224" t="str">
            <v>HELP CENTRE SUPPORT SPECIALIST</v>
          </cell>
        </row>
        <row r="225">
          <cell r="C225">
            <v>50007123</v>
          </cell>
          <cell r="D225" t="str">
            <v>MANAGER BUSINESS &amp; CUSTOMER SERVICES</v>
          </cell>
        </row>
        <row r="226">
          <cell r="C226">
            <v>50005109</v>
          </cell>
          <cell r="D226" t="str">
            <v>SENIOR SYSTEM NETWORK ADMINISTRATOR</v>
          </cell>
        </row>
        <row r="227">
          <cell r="C227">
            <v>50014156</v>
          </cell>
          <cell r="D227" t="str">
            <v>SYSTEM/NETWORK ADMINISTRATOR (UNF)</v>
          </cell>
        </row>
        <row r="228">
          <cell r="C228">
            <v>50005110</v>
          </cell>
          <cell r="D228" t="str">
            <v>SYSTEMS/NETWORK ADMINISTRATOR</v>
          </cell>
        </row>
        <row r="229">
          <cell r="C229">
            <v>50012212</v>
          </cell>
          <cell r="D229" t="str">
            <v>SYSTEMS/NETWORK ADMINISTRATOR</v>
          </cell>
        </row>
        <row r="230">
          <cell r="C230">
            <v>50005103</v>
          </cell>
          <cell r="D230" t="str">
            <v>USER SUPPORT TECHNICIAN II</v>
          </cell>
        </row>
        <row r="231">
          <cell r="C231">
            <v>50005107</v>
          </cell>
          <cell r="D231" t="str">
            <v>USER SUPPORT TECHNICIAN II</v>
          </cell>
        </row>
        <row r="232">
          <cell r="C232">
            <v>50043141</v>
          </cell>
          <cell r="D232" t="str">
            <v>USER SUPPORT TECHNICIAN II</v>
          </cell>
        </row>
        <row r="234">
          <cell r="C234">
            <v>50005072</v>
          </cell>
          <cell r="D234" t="str">
            <v>CLERK IV</v>
          </cell>
        </row>
        <row r="235">
          <cell r="C235">
            <v>50005097</v>
          </cell>
          <cell r="D235" t="str">
            <v>TELECOMMUNICATIONS COORDINATOR</v>
          </cell>
        </row>
        <row r="236">
          <cell r="C236">
            <v>50005098</v>
          </cell>
          <cell r="D236" t="str">
            <v>TELECOMMUNICATIONS TECHNICIAN</v>
          </cell>
        </row>
        <row r="237">
          <cell r="C237">
            <v>50005099</v>
          </cell>
          <cell r="D237" t="str">
            <v>TELECOMMUNICATIONS TECHNICIAN</v>
          </cell>
        </row>
        <row r="239">
          <cell r="C239">
            <v>50040375</v>
          </cell>
          <cell r="D239" t="str">
            <v>A/MANAGER OF CONTRACT ADMINISTRATION</v>
          </cell>
        </row>
        <row r="240">
          <cell r="C240">
            <v>50004935</v>
          </cell>
          <cell r="D240" t="str">
            <v>BUYER</v>
          </cell>
        </row>
        <row r="241">
          <cell r="C241">
            <v>50004936</v>
          </cell>
          <cell r="D241" t="str">
            <v>BUYER</v>
          </cell>
        </row>
        <row r="242">
          <cell r="C242">
            <v>50004945</v>
          </cell>
          <cell r="D242" t="str">
            <v>BUYER</v>
          </cell>
        </row>
        <row r="243">
          <cell r="C243">
            <v>50004942</v>
          </cell>
          <cell r="D243" t="str">
            <v>CLERK III</v>
          </cell>
        </row>
        <row r="244">
          <cell r="C244">
            <v>50004943</v>
          </cell>
          <cell r="D244" t="str">
            <v>CLERK STENO IV</v>
          </cell>
        </row>
        <row r="245">
          <cell r="C245">
            <v>50004937</v>
          </cell>
          <cell r="D245" t="str">
            <v>CLERK TYPIST III</v>
          </cell>
        </row>
        <row r="246">
          <cell r="C246">
            <v>50004946</v>
          </cell>
          <cell r="D246" t="str">
            <v>CLERK TYPIST III</v>
          </cell>
        </row>
        <row r="247">
          <cell r="C247">
            <v>50004913</v>
          </cell>
          <cell r="D247" t="str">
            <v>CONTRACTING SPECIALIST</v>
          </cell>
        </row>
        <row r="248">
          <cell r="C248">
            <v>50039744</v>
          </cell>
          <cell r="D248" t="str">
            <v>CONTRACTING SPECIALIST</v>
          </cell>
        </row>
        <row r="249">
          <cell r="C249">
            <v>50004933</v>
          </cell>
          <cell r="D249" t="str">
            <v>CONTRACTING SPECIALIST</v>
          </cell>
        </row>
        <row r="250">
          <cell r="C250">
            <v>50004944</v>
          </cell>
          <cell r="D250" t="str">
            <v>CONTRACTING SPECIALIST</v>
          </cell>
        </row>
        <row r="251">
          <cell r="C251">
            <v>50007154</v>
          </cell>
          <cell r="D251" t="str">
            <v>MANAGER MATERIALS MANAGEMENT</v>
          </cell>
        </row>
        <row r="253">
          <cell r="C253">
            <v>50005012</v>
          </cell>
          <cell r="D253" t="str">
            <v>CLERK I</v>
          </cell>
        </row>
        <row r="254">
          <cell r="C254">
            <v>50005013</v>
          </cell>
          <cell r="D254" t="str">
            <v>CLERK I</v>
          </cell>
        </row>
        <row r="256">
          <cell r="C256">
            <v>50000234</v>
          </cell>
          <cell r="D256" t="str">
            <v>CLAIMS INVESTIGATOR</v>
          </cell>
        </row>
        <row r="257">
          <cell r="C257">
            <v>50004976</v>
          </cell>
          <cell r="D257" t="str">
            <v>CLAIMS INVESTIGATOR</v>
          </cell>
        </row>
        <row r="258">
          <cell r="C258">
            <v>50014182</v>
          </cell>
          <cell r="D258" t="str">
            <v>CLAIMS INVESTIGATOR</v>
          </cell>
        </row>
        <row r="259">
          <cell r="C259">
            <v>50004977</v>
          </cell>
          <cell r="D259" t="str">
            <v>CLERK III</v>
          </cell>
        </row>
        <row r="260">
          <cell r="C260">
            <v>50004979</v>
          </cell>
          <cell r="D260" t="str">
            <v>CLERK TYPIST III</v>
          </cell>
        </row>
        <row r="261">
          <cell r="C261">
            <v>50004980</v>
          </cell>
          <cell r="D261" t="str">
            <v>CLERK TYPIST III</v>
          </cell>
        </row>
        <row r="262">
          <cell r="C262">
            <v>50007147</v>
          </cell>
          <cell r="D262" t="str">
            <v>DIRECTOR RISK MANAGEMENT PROGRAM</v>
          </cell>
        </row>
        <row r="263">
          <cell r="C263">
            <v>50004974</v>
          </cell>
          <cell r="D263" t="str">
            <v>INSURANCE OFFICER</v>
          </cell>
        </row>
        <row r="264">
          <cell r="C264">
            <v>50014183</v>
          </cell>
          <cell r="D264" t="str">
            <v>MANAGER CLAIMS SERVICES</v>
          </cell>
        </row>
        <row r="265">
          <cell r="C265">
            <v>50014183</v>
          </cell>
          <cell r="D265" t="str">
            <v>MANAGER CLAIMS SERVICES</v>
          </cell>
        </row>
        <row r="266">
          <cell r="D266" t="str">
            <v>SMALL CLAIMS ADJUSTOR</v>
          </cell>
        </row>
        <row r="267">
          <cell r="C267">
            <v>50004225</v>
          </cell>
          <cell r="D267" t="str">
            <v>RISK MANAGER</v>
          </cell>
        </row>
        <row r="269">
          <cell r="C269">
            <v>50004973</v>
          </cell>
          <cell r="D269" t="str">
            <v>EMERGENCY PLANNING COORDINATOR</v>
          </cell>
        </row>
        <row r="270">
          <cell r="C270">
            <v>50004975</v>
          </cell>
          <cell r="D270" t="str">
            <v>EMERGENCY PLANNING COORDINATOR</v>
          </cell>
        </row>
        <row r="271">
          <cell r="C271">
            <v>50001478</v>
          </cell>
          <cell r="D271" t="str">
            <v>EMERGENCY PLANNING COORDINATOR</v>
          </cell>
        </row>
        <row r="273">
          <cell r="C273">
            <v>50005055</v>
          </cell>
          <cell r="D273" t="str">
            <v>ACCOUNTANT II</v>
          </cell>
        </row>
        <row r="274">
          <cell r="C274">
            <v>50014509</v>
          </cell>
          <cell r="D274" t="str">
            <v>ACCOUNTING CLERK III</v>
          </cell>
        </row>
        <row r="275">
          <cell r="C275">
            <v>50005059</v>
          </cell>
          <cell r="D275" t="str">
            <v>CLERK - OFFICE SUPPORT</v>
          </cell>
        </row>
        <row r="276">
          <cell r="C276">
            <v>50005060</v>
          </cell>
          <cell r="D276" t="str">
            <v>CLERK - OFFICE SUPPORT</v>
          </cell>
        </row>
        <row r="277">
          <cell r="C277">
            <v>50005062</v>
          </cell>
          <cell r="D277" t="str">
            <v>CLERK - OFFICE SUPPORT</v>
          </cell>
        </row>
        <row r="278">
          <cell r="C278">
            <v>50005065</v>
          </cell>
          <cell r="D278" t="str">
            <v>CLERK III</v>
          </cell>
        </row>
        <row r="279">
          <cell r="C279">
            <v>50005065</v>
          </cell>
          <cell r="D279" t="str">
            <v>CLERK III</v>
          </cell>
        </row>
        <row r="280">
          <cell r="C280">
            <v>50005066</v>
          </cell>
          <cell r="D280" t="str">
            <v>CLERK III</v>
          </cell>
        </row>
        <row r="281">
          <cell r="C281">
            <v>50005870</v>
          </cell>
          <cell r="D281" t="str">
            <v>CLERK III</v>
          </cell>
        </row>
        <row r="282">
          <cell r="C282">
            <v>50005056</v>
          </cell>
          <cell r="D282" t="str">
            <v>CLERK TYPIST II</v>
          </cell>
        </row>
        <row r="283">
          <cell r="C283">
            <v>50005056</v>
          </cell>
          <cell r="D283" t="str">
            <v>CLERK TYPIST II</v>
          </cell>
        </row>
        <row r="284">
          <cell r="C284">
            <v>50005057</v>
          </cell>
          <cell r="D284" t="str">
            <v>CLERK TYPIST II</v>
          </cell>
        </row>
        <row r="285">
          <cell r="C285">
            <v>50005058</v>
          </cell>
          <cell r="D285" t="str">
            <v>CLERK TYPIST II</v>
          </cell>
        </row>
        <row r="287">
          <cell r="C287">
            <v>50005063</v>
          </cell>
          <cell r="D287" t="str">
            <v>CLERK STENO IV</v>
          </cell>
        </row>
        <row r="288">
          <cell r="C288">
            <v>50007148</v>
          </cell>
          <cell r="D288" t="str">
            <v>DIRECTOR REAL ESTATE SERVICES</v>
          </cell>
        </row>
        <row r="289">
          <cell r="C289">
            <v>50007149</v>
          </cell>
          <cell r="D289" t="str">
            <v>MANAGER REAL ESTATE SERVICES</v>
          </cell>
        </row>
        <row r="290">
          <cell r="C290">
            <v>50004962</v>
          </cell>
          <cell r="D290" t="str">
            <v>PROPERTY CLERK I</v>
          </cell>
        </row>
        <row r="291">
          <cell r="C291">
            <v>50004963</v>
          </cell>
          <cell r="D291" t="str">
            <v>PROPERTY CLERK I</v>
          </cell>
        </row>
        <row r="292">
          <cell r="C292">
            <v>50004961</v>
          </cell>
          <cell r="D292" t="str">
            <v>PROPERTY CLERK II</v>
          </cell>
        </row>
        <row r="293">
          <cell r="C293">
            <v>50004890</v>
          </cell>
          <cell r="D293" t="str">
            <v>PROPERTY DEVELOPMENT OFFICER</v>
          </cell>
        </row>
        <row r="294">
          <cell r="C294">
            <v>50004970</v>
          </cell>
          <cell r="D294" t="str">
            <v>PROPERTY DEVELOPMENT OFFICER</v>
          </cell>
        </row>
        <row r="295">
          <cell r="C295">
            <v>50005879</v>
          </cell>
          <cell r="D295" t="str">
            <v>PROPERTY NEGOTIATOR I</v>
          </cell>
        </row>
        <row r="296">
          <cell r="C296">
            <v>50004966</v>
          </cell>
          <cell r="D296" t="str">
            <v>PROPERTY NEGOTIATOR II</v>
          </cell>
        </row>
        <row r="297">
          <cell r="C297">
            <v>50004967</v>
          </cell>
          <cell r="D297" t="str">
            <v>PROPERTY NEGOTIATOR II</v>
          </cell>
        </row>
        <row r="298">
          <cell r="C298">
            <v>50004968</v>
          </cell>
          <cell r="D298" t="str">
            <v>PROPERTY NEGOTIATOR II</v>
          </cell>
        </row>
        <row r="299">
          <cell r="C299">
            <v>50004969</v>
          </cell>
          <cell r="D299" t="str">
            <v>PROPERTY NEGOTIATOR II</v>
          </cell>
        </row>
        <row r="300">
          <cell r="C300">
            <v>50004971</v>
          </cell>
          <cell r="D300" t="str">
            <v>PROPERTY NEGOTIATOR II</v>
          </cell>
        </row>
        <row r="301">
          <cell r="C301">
            <v>50004972</v>
          </cell>
          <cell r="D301" t="str">
            <v>PROPERTY NEGOTIATOR II</v>
          </cell>
        </row>
        <row r="302">
          <cell r="C302">
            <v>50004959</v>
          </cell>
          <cell r="D302" t="str">
            <v>SENIOR PROPERTY DEVELOPMENT OFFICER</v>
          </cell>
        </row>
        <row r="303">
          <cell r="C303">
            <v>50004965</v>
          </cell>
          <cell r="D303" t="str">
            <v>SUPERVISOR PROPERTY NEGOTIATIONS</v>
          </cell>
        </row>
        <row r="305">
          <cell r="C305">
            <v>50005856</v>
          </cell>
          <cell r="D305" t="str">
            <v>ARCHITECTURAL TECHNICIAN I</v>
          </cell>
        </row>
        <row r="306">
          <cell r="C306">
            <v>50005855</v>
          </cell>
          <cell r="D306" t="str">
            <v>ARCHITECTURAL TECHNICIAN II</v>
          </cell>
        </row>
        <row r="307">
          <cell r="C307">
            <v>50005061</v>
          </cell>
          <cell r="D307" t="str">
            <v>CLERK TYPIST III</v>
          </cell>
        </row>
        <row r="308">
          <cell r="C308">
            <v>50005850</v>
          </cell>
          <cell r="D308" t="str">
            <v>CONSTRUCTION ASSISTANT</v>
          </cell>
        </row>
        <row r="309">
          <cell r="C309">
            <v>50005852</v>
          </cell>
          <cell r="D309" t="str">
            <v>CONSTRUCTION ASSISTANT</v>
          </cell>
        </row>
        <row r="310">
          <cell r="C310">
            <v>50005854</v>
          </cell>
          <cell r="D310" t="str">
            <v>CONSTRUCTION ASSISTANT</v>
          </cell>
        </row>
        <row r="311">
          <cell r="C311">
            <v>50006064</v>
          </cell>
          <cell r="D311" t="str">
            <v>CONSTRUCTION ASSISTANT (UNF)</v>
          </cell>
        </row>
        <row r="312">
          <cell r="C312">
            <v>50004896</v>
          </cell>
          <cell r="D312" t="str">
            <v>COST ESTIMATOR/SCHEDULER</v>
          </cell>
        </row>
        <row r="313">
          <cell r="C313">
            <v>50007168</v>
          </cell>
          <cell r="D313" t="str">
            <v>DIRECTOR FACILITIES DEVELOPMENT</v>
          </cell>
        </row>
        <row r="314">
          <cell r="C314">
            <v>50007171</v>
          </cell>
          <cell r="D314" t="str">
            <v>MANAGER FACILITIES DEVELOPMENT</v>
          </cell>
        </row>
        <row r="315">
          <cell r="C315">
            <v>50007169</v>
          </cell>
          <cell r="D315" t="str">
            <v>PROJECT MANAGER</v>
          </cell>
        </row>
        <row r="316">
          <cell r="C316">
            <v>50007170</v>
          </cell>
          <cell r="D316" t="str">
            <v>PROJECT MANAGER</v>
          </cell>
        </row>
        <row r="317">
          <cell r="C317">
            <v>50018403</v>
          </cell>
          <cell r="D317" t="str">
            <v>PROJECT MANAGER</v>
          </cell>
        </row>
        <row r="319">
          <cell r="C319">
            <v>50005836</v>
          </cell>
          <cell r="D319" t="str">
            <v>BUILDING MANAGEMENT OFFICER II</v>
          </cell>
        </row>
        <row r="320">
          <cell r="C320">
            <v>50005837</v>
          </cell>
          <cell r="D320" t="str">
            <v>BUILDING MANAGEMENT OFFICER II</v>
          </cell>
        </row>
        <row r="322">
          <cell r="C322">
            <v>50012225</v>
          </cell>
          <cell r="D322" t="str">
            <v>ASSISTANT MANAGER BUILDING SERVICES</v>
          </cell>
        </row>
        <row r="323">
          <cell r="C323">
            <v>50005616</v>
          </cell>
          <cell r="D323" t="str">
            <v>BUILDING CLEANER</v>
          </cell>
        </row>
        <row r="324">
          <cell r="C324">
            <v>50005815</v>
          </cell>
          <cell r="D324" t="str">
            <v>BUILDING CLEANER</v>
          </cell>
        </row>
        <row r="325">
          <cell r="C325">
            <v>50005816</v>
          </cell>
          <cell r="D325" t="str">
            <v>BUILDING CLEANER</v>
          </cell>
        </row>
        <row r="326">
          <cell r="C326">
            <v>50005816</v>
          </cell>
          <cell r="D326" t="str">
            <v>BUILDING CLEANER</v>
          </cell>
        </row>
        <row r="327">
          <cell r="C327">
            <v>50005817</v>
          </cell>
          <cell r="D327" t="str">
            <v>BUILDING CLEANER</v>
          </cell>
        </row>
        <row r="328">
          <cell r="C328">
            <v>50005818</v>
          </cell>
          <cell r="D328" t="str">
            <v>BUILDING CLEANER</v>
          </cell>
        </row>
        <row r="329">
          <cell r="C329">
            <v>50005819</v>
          </cell>
          <cell r="D329" t="str">
            <v>BUILDING CLEANER</v>
          </cell>
        </row>
        <row r="330">
          <cell r="C330">
            <v>50005820</v>
          </cell>
          <cell r="D330" t="str">
            <v>BUILDING CLEANER</v>
          </cell>
        </row>
        <row r="331">
          <cell r="C331">
            <v>50005824</v>
          </cell>
          <cell r="D331" t="str">
            <v>BUILDING CLEANER</v>
          </cell>
        </row>
        <row r="332">
          <cell r="C332">
            <v>50005826</v>
          </cell>
          <cell r="D332" t="str">
            <v>BUILDING CLEANER</v>
          </cell>
        </row>
        <row r="333">
          <cell r="C333">
            <v>50005827</v>
          </cell>
          <cell r="D333" t="str">
            <v>BUILDING CLEANER</v>
          </cell>
        </row>
        <row r="334">
          <cell r="C334">
            <v>50005829</v>
          </cell>
          <cell r="D334" t="str">
            <v>BUILDING CLEANER</v>
          </cell>
        </row>
        <row r="335">
          <cell r="C335">
            <v>50005830</v>
          </cell>
          <cell r="D335" t="str">
            <v>BUILDING WORKER</v>
          </cell>
        </row>
        <row r="336">
          <cell r="C336">
            <v>50005831</v>
          </cell>
          <cell r="D336" t="str">
            <v>BUILDING CLEANER</v>
          </cell>
        </row>
        <row r="337">
          <cell r="C337">
            <v>50005832</v>
          </cell>
          <cell r="D337" t="str">
            <v>BUILDING CLEANER</v>
          </cell>
        </row>
        <row r="338">
          <cell r="C338">
            <v>50006083</v>
          </cell>
          <cell r="D338" t="str">
            <v>BUILDING CLEANER</v>
          </cell>
        </row>
        <row r="339">
          <cell r="C339">
            <v>50006080</v>
          </cell>
          <cell r="D339" t="str">
            <v>BUILDING MAINTENANCE WORKER II</v>
          </cell>
        </row>
        <row r="340">
          <cell r="C340">
            <v>50005813</v>
          </cell>
          <cell r="D340" t="str">
            <v>BUILDING SERVICES SUPERVISOR I</v>
          </cell>
        </row>
        <row r="341">
          <cell r="C341">
            <v>50006078</v>
          </cell>
          <cell r="D341" t="str">
            <v>BUILDING SERVICES SUPERVISOR I</v>
          </cell>
        </row>
        <row r="342">
          <cell r="C342">
            <v>50007186</v>
          </cell>
          <cell r="D342" t="str">
            <v>BUILDING SERVICES SUPERVISOR I</v>
          </cell>
        </row>
        <row r="343">
          <cell r="C343">
            <v>50005179</v>
          </cell>
          <cell r="D343" t="str">
            <v>BUILDING SERVICES SUPERVISOR II</v>
          </cell>
        </row>
        <row r="344">
          <cell r="C344">
            <v>50005776</v>
          </cell>
          <cell r="D344" t="str">
            <v>BUILDING SERVICES SUPERVISOR II</v>
          </cell>
        </row>
        <row r="345">
          <cell r="C345">
            <v>50005777</v>
          </cell>
          <cell r="D345" t="str">
            <v>BUILDING SERVICES SUPERVISOR II</v>
          </cell>
        </row>
        <row r="346">
          <cell r="C346">
            <v>50005175</v>
          </cell>
          <cell r="D346" t="str">
            <v>BUILDING WORKER</v>
          </cell>
        </row>
        <row r="347">
          <cell r="C347">
            <v>50005176</v>
          </cell>
          <cell r="D347" t="str">
            <v>BUILDING WORKER</v>
          </cell>
        </row>
        <row r="348">
          <cell r="C348">
            <v>50005177</v>
          </cell>
          <cell r="D348" t="str">
            <v>BUILDING WORKER</v>
          </cell>
        </row>
        <row r="349">
          <cell r="C349">
            <v>50005178</v>
          </cell>
          <cell r="D349" t="str">
            <v>BUILDING WORKER</v>
          </cell>
        </row>
        <row r="350">
          <cell r="C350">
            <v>50005180</v>
          </cell>
          <cell r="D350" t="str">
            <v>BUILDING WORKER</v>
          </cell>
        </row>
        <row r="351">
          <cell r="C351">
            <v>50005181</v>
          </cell>
          <cell r="D351" t="str">
            <v>BUILDING WORKER</v>
          </cell>
        </row>
        <row r="352">
          <cell r="C352">
            <v>50005182</v>
          </cell>
          <cell r="D352" t="str">
            <v>BUILDING WORKER</v>
          </cell>
        </row>
        <row r="353">
          <cell r="C353">
            <v>50005183</v>
          </cell>
          <cell r="D353" t="str">
            <v>BUILDING WORKER</v>
          </cell>
        </row>
        <row r="354">
          <cell r="C354">
            <v>50005184</v>
          </cell>
          <cell r="D354" t="str">
            <v>BUILDING WORKER</v>
          </cell>
        </row>
        <row r="355">
          <cell r="C355">
            <v>50005185</v>
          </cell>
          <cell r="D355" t="str">
            <v>BUILDING WORKER</v>
          </cell>
        </row>
        <row r="356">
          <cell r="C356">
            <v>50005186</v>
          </cell>
          <cell r="D356" t="str">
            <v>BUILDING WORKER</v>
          </cell>
        </row>
        <row r="357">
          <cell r="C357">
            <v>50005187</v>
          </cell>
          <cell r="D357" t="str">
            <v>BUILDING WORKER</v>
          </cell>
        </row>
        <row r="358">
          <cell r="C358">
            <v>50005188</v>
          </cell>
          <cell r="D358" t="str">
            <v>BUILDING WORKER</v>
          </cell>
        </row>
        <row r="359">
          <cell r="C359">
            <v>50005189</v>
          </cell>
          <cell r="D359" t="str">
            <v>BUILDING WORKER</v>
          </cell>
        </row>
        <row r="360">
          <cell r="C360">
            <v>50005190</v>
          </cell>
          <cell r="D360" t="str">
            <v>BUILDING WORKER</v>
          </cell>
        </row>
        <row r="361">
          <cell r="C361">
            <v>50005191</v>
          </cell>
          <cell r="D361" t="str">
            <v>BUILDING WORKER</v>
          </cell>
        </row>
        <row r="362">
          <cell r="C362">
            <v>50005192</v>
          </cell>
          <cell r="D362" t="str">
            <v>BUILDING WORKER</v>
          </cell>
        </row>
        <row r="363">
          <cell r="C363">
            <v>50005193</v>
          </cell>
          <cell r="D363" t="str">
            <v>BUILDING WORKER</v>
          </cell>
        </row>
        <row r="364">
          <cell r="C364">
            <v>50005194</v>
          </cell>
          <cell r="D364" t="str">
            <v>BUILDING WORKER</v>
          </cell>
        </row>
        <row r="365">
          <cell r="C365">
            <v>50005552</v>
          </cell>
          <cell r="D365" t="str">
            <v>BUILDING WORKER</v>
          </cell>
        </row>
        <row r="366">
          <cell r="C366">
            <v>50005577</v>
          </cell>
          <cell r="D366" t="str">
            <v>BUILDING WORKER</v>
          </cell>
        </row>
        <row r="367">
          <cell r="C367">
            <v>50005588</v>
          </cell>
          <cell r="D367" t="str">
            <v>BUILDING WORKER</v>
          </cell>
        </row>
        <row r="368">
          <cell r="C368">
            <v>50005623</v>
          </cell>
          <cell r="D368" t="str">
            <v>BUILDING WORKER</v>
          </cell>
        </row>
        <row r="369">
          <cell r="C369">
            <v>50005631</v>
          </cell>
          <cell r="D369" t="str">
            <v>BUILDING WORKER</v>
          </cell>
        </row>
        <row r="370">
          <cell r="C370">
            <v>50005726</v>
          </cell>
          <cell r="D370" t="str">
            <v>BUILDING WORKER</v>
          </cell>
        </row>
        <row r="371">
          <cell r="C371">
            <v>50005762</v>
          </cell>
          <cell r="D371" t="str">
            <v>BUILDING WORKER</v>
          </cell>
        </row>
        <row r="372">
          <cell r="C372">
            <v>50005763</v>
          </cell>
          <cell r="D372" t="str">
            <v>BUILDING WORKER</v>
          </cell>
        </row>
        <row r="373">
          <cell r="C373">
            <v>50005764</v>
          </cell>
          <cell r="D373" t="str">
            <v>BUILDING WORKER</v>
          </cell>
        </row>
        <row r="374">
          <cell r="C374">
            <v>50005779</v>
          </cell>
          <cell r="D374" t="str">
            <v>BUILDING WORKER</v>
          </cell>
        </row>
        <row r="375">
          <cell r="C375">
            <v>50005780</v>
          </cell>
          <cell r="D375" t="str">
            <v>BUILDING WORKER</v>
          </cell>
        </row>
        <row r="376">
          <cell r="C376">
            <v>50005781</v>
          </cell>
          <cell r="D376" t="str">
            <v>BUILDING WORKER</v>
          </cell>
        </row>
        <row r="377">
          <cell r="C377">
            <v>50005793</v>
          </cell>
          <cell r="D377" t="str">
            <v>BUILDING WORKER</v>
          </cell>
        </row>
        <row r="378">
          <cell r="C378">
            <v>50005801</v>
          </cell>
          <cell r="D378" t="str">
            <v>BUILDING WORKER</v>
          </cell>
        </row>
        <row r="379">
          <cell r="C379">
            <v>50005802</v>
          </cell>
          <cell r="D379" t="str">
            <v>BUILDING WORKER</v>
          </cell>
        </row>
        <row r="380">
          <cell r="C380">
            <v>50005805</v>
          </cell>
          <cell r="D380" t="str">
            <v>BUILDING WORKER</v>
          </cell>
        </row>
        <row r="381">
          <cell r="C381">
            <v>50005810</v>
          </cell>
          <cell r="D381" t="str">
            <v>BUILDING WORKER</v>
          </cell>
        </row>
        <row r="382">
          <cell r="C382">
            <v>50005811</v>
          </cell>
          <cell r="D382" t="str">
            <v>BUILDING WORKER</v>
          </cell>
        </row>
        <row r="383">
          <cell r="C383">
            <v>50005812</v>
          </cell>
          <cell r="D383" t="str">
            <v>BUILDING WORKER</v>
          </cell>
        </row>
        <row r="384">
          <cell r="C384">
            <v>50005823</v>
          </cell>
          <cell r="D384" t="str">
            <v>BUILDING WORKER</v>
          </cell>
        </row>
        <row r="385">
          <cell r="C385">
            <v>50005833</v>
          </cell>
          <cell r="D385" t="str">
            <v>BUILDING WORKER</v>
          </cell>
        </row>
        <row r="386">
          <cell r="C386">
            <v>50006065</v>
          </cell>
          <cell r="D386" t="str">
            <v>BUILDING WORKER</v>
          </cell>
        </row>
        <row r="387">
          <cell r="C387">
            <v>50006066</v>
          </cell>
          <cell r="D387" t="str">
            <v>BUILDING WORKER</v>
          </cell>
        </row>
        <row r="388">
          <cell r="C388">
            <v>50006067</v>
          </cell>
          <cell r="D388" t="str">
            <v>BUILDING WORKER</v>
          </cell>
        </row>
        <row r="389">
          <cell r="C389">
            <v>50006068</v>
          </cell>
          <cell r="D389" t="str">
            <v>BUILDING WORKER</v>
          </cell>
        </row>
        <row r="390">
          <cell r="C390">
            <v>50006069</v>
          </cell>
          <cell r="D390" t="str">
            <v>BUILDING WORKER</v>
          </cell>
        </row>
        <row r="391">
          <cell r="C391">
            <v>50006071</v>
          </cell>
          <cell r="D391" t="str">
            <v>BUILDING WORKER</v>
          </cell>
        </row>
        <row r="392">
          <cell r="C392">
            <v>50006072</v>
          </cell>
          <cell r="D392" t="str">
            <v>BUILDING WORKER</v>
          </cell>
        </row>
        <row r="393">
          <cell r="C393">
            <v>50006073</v>
          </cell>
          <cell r="D393" t="str">
            <v>BUILDING WORKER</v>
          </cell>
        </row>
        <row r="394">
          <cell r="C394">
            <v>50006074</v>
          </cell>
          <cell r="D394" t="str">
            <v>BUILDING WORKER</v>
          </cell>
        </row>
        <row r="395">
          <cell r="C395">
            <v>50006075</v>
          </cell>
          <cell r="D395" t="str">
            <v>BUILDING WORKER</v>
          </cell>
        </row>
        <row r="396">
          <cell r="C396">
            <v>50006082</v>
          </cell>
          <cell r="D396" t="str">
            <v>BUILDING WORKER</v>
          </cell>
        </row>
        <row r="397">
          <cell r="C397">
            <v>50006085</v>
          </cell>
          <cell r="D397" t="str">
            <v>BUILDING WORKER</v>
          </cell>
        </row>
        <row r="398">
          <cell r="C398">
            <v>50006086</v>
          </cell>
          <cell r="D398" t="str">
            <v>BUILDING WORKER</v>
          </cell>
        </row>
        <row r="399">
          <cell r="C399">
            <v>50006140</v>
          </cell>
          <cell r="D399" t="str">
            <v>BUILDING WORKER</v>
          </cell>
        </row>
        <row r="400">
          <cell r="C400">
            <v>50007187</v>
          </cell>
          <cell r="D400" t="str">
            <v>BUILDING WORKER</v>
          </cell>
        </row>
        <row r="401">
          <cell r="C401">
            <v>50007188</v>
          </cell>
          <cell r="D401" t="str">
            <v>BUILDING WORKER</v>
          </cell>
        </row>
        <row r="402">
          <cell r="C402">
            <v>50007189</v>
          </cell>
          <cell r="D402" t="str">
            <v>BUILDING WORKER</v>
          </cell>
        </row>
        <row r="403">
          <cell r="C403">
            <v>50007190</v>
          </cell>
          <cell r="D403" t="str">
            <v>BUILDING WORKER</v>
          </cell>
        </row>
        <row r="404">
          <cell r="C404">
            <v>50007191</v>
          </cell>
          <cell r="D404" t="str">
            <v>BUILDING WORKER</v>
          </cell>
        </row>
        <row r="405">
          <cell r="C405">
            <v>50007192</v>
          </cell>
          <cell r="D405" t="str">
            <v>BUILDING WORKER</v>
          </cell>
        </row>
        <row r="406">
          <cell r="C406">
            <v>50007193</v>
          </cell>
          <cell r="D406" t="str">
            <v>BUILDING WORKER</v>
          </cell>
        </row>
        <row r="407">
          <cell r="C407">
            <v>50007194</v>
          </cell>
          <cell r="D407" t="str">
            <v>BUILDING WORKER</v>
          </cell>
        </row>
        <row r="408">
          <cell r="C408">
            <v>50012220</v>
          </cell>
          <cell r="D408" t="str">
            <v>BUILDING WORKER</v>
          </cell>
        </row>
        <row r="409">
          <cell r="C409">
            <v>50014516</v>
          </cell>
          <cell r="D409" t="str">
            <v>BUILDING WORKER</v>
          </cell>
        </row>
        <row r="410">
          <cell r="C410">
            <v>50023986</v>
          </cell>
          <cell r="D410" t="str">
            <v>BUILDING WORKER</v>
          </cell>
        </row>
        <row r="411">
          <cell r="C411">
            <v>50023987</v>
          </cell>
          <cell r="D411" t="str">
            <v>BUILDING WORKER</v>
          </cell>
        </row>
        <row r="412">
          <cell r="C412">
            <v>50012221</v>
          </cell>
          <cell r="D412" t="str">
            <v>MAINTENANCE ELECTRICIAN</v>
          </cell>
        </row>
        <row r="413">
          <cell r="C413">
            <v>50005164</v>
          </cell>
          <cell r="D413" t="str">
            <v>MAINTENANCE PLANNER</v>
          </cell>
        </row>
        <row r="414">
          <cell r="C414">
            <v>50005154</v>
          </cell>
          <cell r="D414" t="str">
            <v>MAINTENANCE TECHNICIAN I</v>
          </cell>
        </row>
        <row r="415">
          <cell r="C415">
            <v>50005155</v>
          </cell>
          <cell r="D415" t="str">
            <v>MAINTENANCE TECHNICIAN I</v>
          </cell>
        </row>
        <row r="416">
          <cell r="C416">
            <v>50005156</v>
          </cell>
          <cell r="D416" t="str">
            <v>MAINTENANCE TECHNICIAN I</v>
          </cell>
        </row>
        <row r="417">
          <cell r="C417">
            <v>50005157</v>
          </cell>
          <cell r="D417" t="str">
            <v>MAINTENANCE TECHNICIAN I</v>
          </cell>
        </row>
        <row r="418">
          <cell r="C418">
            <v>50005158</v>
          </cell>
          <cell r="D418" t="str">
            <v>MAINTENANCE TECHNICIAN I</v>
          </cell>
        </row>
        <row r="419">
          <cell r="C419">
            <v>50005159</v>
          </cell>
          <cell r="D419" t="str">
            <v>MAINTENANCE TECHNICIAN I</v>
          </cell>
        </row>
        <row r="420">
          <cell r="C420">
            <v>50005767</v>
          </cell>
          <cell r="D420" t="str">
            <v>MAINTENANCE TECHNICIAN I</v>
          </cell>
        </row>
        <row r="421">
          <cell r="C421">
            <v>50005768</v>
          </cell>
          <cell r="D421" t="str">
            <v>MAINTENANCE TECHNICIAN I</v>
          </cell>
        </row>
        <row r="422">
          <cell r="C422">
            <v>50005769</v>
          </cell>
          <cell r="D422" t="str">
            <v>MAINTENANCE TECHNICIAN I</v>
          </cell>
        </row>
        <row r="423">
          <cell r="C423">
            <v>50005782</v>
          </cell>
          <cell r="D423" t="str">
            <v>MAINTENANCE TECHNICIAN I</v>
          </cell>
        </row>
        <row r="424">
          <cell r="C424">
            <v>50005821</v>
          </cell>
          <cell r="D424" t="str">
            <v>MAINTENANCE TECHNICIAN I</v>
          </cell>
        </row>
        <row r="425">
          <cell r="C425">
            <v>50005835</v>
          </cell>
          <cell r="D425" t="str">
            <v>MAINTENANCE TECHNICIAN I</v>
          </cell>
        </row>
        <row r="426">
          <cell r="C426">
            <v>50006077</v>
          </cell>
          <cell r="D426" t="str">
            <v>MAINTENANCE TECHNICIAN I</v>
          </cell>
        </row>
        <row r="427">
          <cell r="C427">
            <v>50005160</v>
          </cell>
          <cell r="D427" t="str">
            <v>MAINTENANCE TECHNICIAN II</v>
          </cell>
        </row>
        <row r="428">
          <cell r="C428">
            <v>50005161</v>
          </cell>
          <cell r="D428" t="str">
            <v>MAINTENANCE TECHNICIAN II</v>
          </cell>
        </row>
        <row r="429">
          <cell r="C429">
            <v>50005162</v>
          </cell>
          <cell r="D429" t="str">
            <v>MAINTENANCE TECHNICIAN II</v>
          </cell>
        </row>
        <row r="430">
          <cell r="C430">
            <v>50005163</v>
          </cell>
          <cell r="D430" t="str">
            <v>MAINTENANCE TECHNICIAN II</v>
          </cell>
        </row>
        <row r="431">
          <cell r="C431">
            <v>50005165</v>
          </cell>
          <cell r="D431" t="str">
            <v>MAINTENANCE TECHNICIAN II</v>
          </cell>
        </row>
        <row r="432">
          <cell r="C432">
            <v>50005166</v>
          </cell>
          <cell r="D432" t="str">
            <v>MAINTENANCE TECHNICIAN II</v>
          </cell>
        </row>
        <row r="433">
          <cell r="C433">
            <v>50005774</v>
          </cell>
          <cell r="D433" t="str">
            <v>MAINTENANCE TECHNICIAN II</v>
          </cell>
        </row>
        <row r="434">
          <cell r="C434">
            <v>50005797</v>
          </cell>
          <cell r="D434" t="str">
            <v>MAINTENANCE TECHNICIAN II</v>
          </cell>
        </row>
        <row r="435">
          <cell r="C435">
            <v>50006079</v>
          </cell>
          <cell r="D435" t="str">
            <v>MAINTENANCE TECHNICIAN II</v>
          </cell>
        </row>
        <row r="436">
          <cell r="C436">
            <v>50012222</v>
          </cell>
          <cell r="D436" t="str">
            <v>MAINTENANCE TECHNICIAN II</v>
          </cell>
        </row>
        <row r="437">
          <cell r="C437">
            <v>50014517</v>
          </cell>
          <cell r="D437" t="str">
            <v>MAINTENANCE TECHNICIAN III</v>
          </cell>
        </row>
        <row r="438">
          <cell r="C438">
            <v>50015300</v>
          </cell>
          <cell r="D438" t="str">
            <v>MAINTENANCE TECHNICIAN III</v>
          </cell>
        </row>
        <row r="439">
          <cell r="C439">
            <v>50007116</v>
          </cell>
          <cell r="D439" t="str">
            <v>MANAGER BUILDING SERVICES</v>
          </cell>
        </row>
        <row r="440">
          <cell r="C440">
            <v>50005789</v>
          </cell>
          <cell r="D440" t="str">
            <v>OPERATION SUPERVISOR</v>
          </cell>
        </row>
        <row r="441">
          <cell r="C441">
            <v>50005778</v>
          </cell>
          <cell r="D441" t="str">
            <v>OPERATIONS SUPERVISOR</v>
          </cell>
        </row>
        <row r="442">
          <cell r="C442">
            <v>50005790</v>
          </cell>
          <cell r="D442" t="str">
            <v>OPERATIONS SUPERVISOR</v>
          </cell>
        </row>
        <row r="443">
          <cell r="C443">
            <v>50007108</v>
          </cell>
          <cell r="D443" t="str">
            <v>OPERATIONS SUPERVISOR</v>
          </cell>
        </row>
        <row r="444">
          <cell r="C444">
            <v>50005755</v>
          </cell>
          <cell r="D444" t="str">
            <v>WORKING SUPERVISOR - BUILDING SERVICES</v>
          </cell>
        </row>
        <row r="445">
          <cell r="C445">
            <v>50005756</v>
          </cell>
          <cell r="D445" t="str">
            <v>WORKING SUPERVISOR - BUILDING SERVICES</v>
          </cell>
        </row>
        <row r="446">
          <cell r="C446">
            <v>50005784</v>
          </cell>
          <cell r="D446" t="str">
            <v>WORKING SUPERVISOR - BUILDING SERVICES</v>
          </cell>
        </row>
        <row r="447">
          <cell r="C447">
            <v>50005785</v>
          </cell>
          <cell r="D447" t="str">
            <v>WORKING SUPERVISOR - BUILDING SERVICES</v>
          </cell>
        </row>
        <row r="448">
          <cell r="C448">
            <v>50005786</v>
          </cell>
          <cell r="D448" t="str">
            <v>WORKING SUPERVISOR - BUILDING SERVICES</v>
          </cell>
        </row>
        <row r="449">
          <cell r="C449">
            <v>50005787</v>
          </cell>
          <cell r="D449" t="str">
            <v>WORKING SUPERVISOR - BUILDING SERVICES</v>
          </cell>
        </row>
        <row r="450">
          <cell r="C450">
            <v>50005794</v>
          </cell>
          <cell r="D450" t="str">
            <v>WORKING SUPERVISOR - BUILDING SERVICES</v>
          </cell>
        </row>
        <row r="451">
          <cell r="C451">
            <v>50005834</v>
          </cell>
          <cell r="D451" t="str">
            <v>WORKING SUPERVISOR - BUILDING SERVICES</v>
          </cell>
        </row>
        <row r="452">
          <cell r="C452">
            <v>50006084</v>
          </cell>
          <cell r="D452" t="str">
            <v>WORKING SUPERVISOR - BUILDING SERVICES</v>
          </cell>
        </row>
        <row r="453">
          <cell r="C453">
            <v>50007185</v>
          </cell>
          <cell r="D453" t="str">
            <v>WORKING SUPERVISOR - BUILDING SERVICES</v>
          </cell>
        </row>
        <row r="455">
          <cell r="C455">
            <v>50024454</v>
          </cell>
          <cell r="D455" t="str">
            <v>MANAGER SECURITY (VANIER PARK)</v>
          </cell>
        </row>
        <row r="456">
          <cell r="C456">
            <v>50005838</v>
          </cell>
          <cell r="D456" t="str">
            <v>MANAGER SECURITY SERVICES</v>
          </cell>
        </row>
        <row r="457">
          <cell r="C457">
            <v>50005838</v>
          </cell>
          <cell r="D457" t="str">
            <v>MANAGER SECURITY SERVICES</v>
          </cell>
        </row>
        <row r="458">
          <cell r="C458">
            <v>50005153</v>
          </cell>
          <cell r="D458" t="str">
            <v>SECURITY CLERK/PATROL OFFICER</v>
          </cell>
        </row>
        <row r="459">
          <cell r="C459">
            <v>50005677</v>
          </cell>
          <cell r="D459" t="str">
            <v>SECURITY OFFICER</v>
          </cell>
        </row>
        <row r="460">
          <cell r="C460">
            <v>50005678</v>
          </cell>
          <cell r="D460" t="str">
            <v>SECURITY OFFICER</v>
          </cell>
        </row>
        <row r="461">
          <cell r="C461">
            <v>50005722</v>
          </cell>
          <cell r="D461" t="str">
            <v>SECURITY OFFICER</v>
          </cell>
        </row>
        <row r="462">
          <cell r="C462">
            <v>50005722</v>
          </cell>
          <cell r="D462" t="str">
            <v>SECURITY OFFICER</v>
          </cell>
        </row>
        <row r="463">
          <cell r="C463">
            <v>50005723</v>
          </cell>
          <cell r="D463" t="str">
            <v>SECURITY OFFICER</v>
          </cell>
        </row>
        <row r="464">
          <cell r="C464">
            <v>50005724</v>
          </cell>
          <cell r="D464" t="str">
            <v>SECURITY OFFICER</v>
          </cell>
        </row>
        <row r="465">
          <cell r="C465">
            <v>50005725</v>
          </cell>
          <cell r="D465" t="str">
            <v>SECURITY OFFICER</v>
          </cell>
        </row>
        <row r="466">
          <cell r="C466">
            <v>50007377</v>
          </cell>
          <cell r="D466" t="str">
            <v>SECURITY OFFICER</v>
          </cell>
        </row>
        <row r="467">
          <cell r="C467">
            <v>50041187</v>
          </cell>
          <cell r="D467" t="str">
            <v>SECURITY OFFICER</v>
          </cell>
        </row>
        <row r="468">
          <cell r="C468">
            <v>50005770</v>
          </cell>
          <cell r="D468" t="str">
            <v>WORKING SUPERVISOR - SECURITY</v>
          </cell>
        </row>
        <row r="470">
          <cell r="C470">
            <v>50005150</v>
          </cell>
          <cell r="D470" t="str">
            <v>ASBESTOS PROGRAM TECHNICIAN</v>
          </cell>
        </row>
        <row r="471">
          <cell r="C471">
            <v>50005151</v>
          </cell>
          <cell r="D471" t="str">
            <v>ASBESTOS PROGRAM TECHNICIAN</v>
          </cell>
        </row>
        <row r="472">
          <cell r="C472">
            <v>50005151</v>
          </cell>
          <cell r="D472" t="str">
            <v>ASBESTOS PROGRAM TECHNICIAN</v>
          </cell>
        </row>
        <row r="473">
          <cell r="C473">
            <v>50005152</v>
          </cell>
          <cell r="D473" t="str">
            <v>ASBESTOS PROGRAM TECHNICIAN</v>
          </cell>
        </row>
        <row r="475">
          <cell r="C475">
            <v>50007115</v>
          </cell>
          <cell r="D475" t="str">
            <v>MANAGER ENVIRONMENTAL SERVICES</v>
          </cell>
        </row>
        <row r="477">
          <cell r="C477">
            <v>50005043</v>
          </cell>
          <cell r="D477" t="str">
            <v>CLERK II</v>
          </cell>
        </row>
        <row r="478">
          <cell r="C478">
            <v>50005045</v>
          </cell>
          <cell r="D478" t="str">
            <v>CLERK III</v>
          </cell>
        </row>
        <row r="479">
          <cell r="C479">
            <v>50005046</v>
          </cell>
          <cell r="D479" t="str">
            <v>CLERK III</v>
          </cell>
        </row>
        <row r="480">
          <cell r="C480">
            <v>50005047</v>
          </cell>
          <cell r="D480" t="str">
            <v>CLERK III</v>
          </cell>
        </row>
        <row r="481">
          <cell r="C481">
            <v>50005048</v>
          </cell>
          <cell r="D481" t="str">
            <v>CLERK III</v>
          </cell>
        </row>
        <row r="482">
          <cell r="C482">
            <v>50005049</v>
          </cell>
          <cell r="D482" t="str">
            <v>CLERK III</v>
          </cell>
        </row>
        <row r="483">
          <cell r="C483">
            <v>50005049</v>
          </cell>
          <cell r="D483" t="str">
            <v>CLERK III</v>
          </cell>
        </row>
        <row r="484">
          <cell r="C484">
            <v>50005042</v>
          </cell>
          <cell r="D484" t="str">
            <v>CLERK IV</v>
          </cell>
        </row>
        <row r="485">
          <cell r="C485">
            <v>50015275</v>
          </cell>
          <cell r="D485" t="str">
            <v>CLERK IV</v>
          </cell>
        </row>
        <row r="486">
          <cell r="C486">
            <v>50005044</v>
          </cell>
          <cell r="D486" t="str">
            <v>CLERK TYPIST III</v>
          </cell>
        </row>
        <row r="487">
          <cell r="C487">
            <v>50005041</v>
          </cell>
          <cell r="D487" t="str">
            <v>SUPERVISOR WATER RATES &amp; SCAVENGE COLL</v>
          </cell>
        </row>
        <row r="489">
          <cell r="C489">
            <v>50005038</v>
          </cell>
          <cell r="D489" t="str">
            <v>CLERK II</v>
          </cell>
        </row>
        <row r="490">
          <cell r="C490">
            <v>50005039</v>
          </cell>
          <cell r="D490" t="str">
            <v>CLERK III</v>
          </cell>
        </row>
        <row r="491">
          <cell r="C491">
            <v>50012151</v>
          </cell>
          <cell r="D491" t="str">
            <v>CLERK III</v>
          </cell>
        </row>
        <row r="492">
          <cell r="C492">
            <v>50005040</v>
          </cell>
          <cell r="D492" t="str">
            <v>CLERK IV</v>
          </cell>
        </row>
        <row r="494">
          <cell r="C494">
            <v>50029300</v>
          </cell>
          <cell r="D494" t="str">
            <v>ENERGY PROJECTS COORDINATOR</v>
          </cell>
        </row>
        <row r="496">
          <cell r="C496">
            <v>50005015</v>
          </cell>
          <cell r="D496" t="str">
            <v>BINDERY WORKER</v>
          </cell>
        </row>
        <row r="497">
          <cell r="C497">
            <v>50005019</v>
          </cell>
          <cell r="D497" t="str">
            <v>CLERK III</v>
          </cell>
        </row>
        <row r="498">
          <cell r="C498">
            <v>50005020</v>
          </cell>
          <cell r="D498" t="str">
            <v>DUPLICATING MACHINE OPERATOR II</v>
          </cell>
        </row>
        <row r="499">
          <cell r="C499">
            <v>50007152</v>
          </cell>
          <cell r="D499" t="str">
            <v>MANAGER PRINTING &amp; GRAPHICS</v>
          </cell>
        </row>
        <row r="500">
          <cell r="C500">
            <v>50005014</v>
          </cell>
          <cell r="D500" t="str">
            <v>PRINT SHOP CLERK</v>
          </cell>
        </row>
        <row r="501">
          <cell r="C501">
            <v>50005018</v>
          </cell>
          <cell r="D501" t="str">
            <v>PRINTER I</v>
          </cell>
        </row>
        <row r="502">
          <cell r="C502">
            <v>50005016</v>
          </cell>
          <cell r="D502" t="str">
            <v>PRINTER II</v>
          </cell>
        </row>
        <row r="503">
          <cell r="C503">
            <v>50005017</v>
          </cell>
          <cell r="D503" t="str">
            <v>PRINTER II</v>
          </cell>
        </row>
        <row r="505">
          <cell r="C505">
            <v>50004957</v>
          </cell>
          <cell r="D505" t="str">
            <v>STOREKEEPER II</v>
          </cell>
        </row>
        <row r="506">
          <cell r="C506">
            <v>50007155</v>
          </cell>
          <cell r="D506" t="str">
            <v>WAREHOUSE SUPERVISOR</v>
          </cell>
        </row>
        <row r="507">
          <cell r="C507">
            <v>50005542</v>
          </cell>
          <cell r="D507" t="str">
            <v>WAREHOUSE WORKER</v>
          </cell>
        </row>
        <row r="508">
          <cell r="C508">
            <v>50005543</v>
          </cell>
          <cell r="D508" t="str">
            <v>WAREHOUSE WORKER</v>
          </cell>
        </row>
        <row r="509">
          <cell r="C509">
            <v>50005545</v>
          </cell>
          <cell r="D509" t="str">
            <v>WAREHOUSE WORKER</v>
          </cell>
        </row>
        <row r="510">
          <cell r="C510">
            <v>50005590</v>
          </cell>
          <cell r="D510" t="str">
            <v>WAREHOUSE WORKER</v>
          </cell>
        </row>
        <row r="511">
          <cell r="C511">
            <v>50006196</v>
          </cell>
          <cell r="D511" t="str">
            <v>WAREHOUSE WORKER</v>
          </cell>
        </row>
        <row r="512">
          <cell r="C512">
            <v>50006197</v>
          </cell>
          <cell r="D512" t="str">
            <v>WAREHOUSE WORKER</v>
          </cell>
        </row>
        <row r="513">
          <cell r="C513">
            <v>50007161</v>
          </cell>
          <cell r="D513" t="str">
            <v>WAREHOUSE WORKER</v>
          </cell>
        </row>
        <row r="515">
          <cell r="C515">
            <v>50004958</v>
          </cell>
          <cell r="D515" t="str">
            <v>CLERK III</v>
          </cell>
        </row>
        <row r="516">
          <cell r="C516">
            <v>50004956</v>
          </cell>
          <cell r="D516" t="str">
            <v>INVENTORY PLANNER/BUYER II</v>
          </cell>
        </row>
        <row r="517">
          <cell r="C517">
            <v>50004954</v>
          </cell>
          <cell r="D517" t="str">
            <v>INVENTORY PLANNER/BUYER II</v>
          </cell>
        </row>
      </sheetData>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Estimates 2008"/>
      <sheetName val="Summary"/>
      <sheetName val="Download"/>
      <sheetName val="Salary Estimate 2007"/>
    </sheetNames>
    <sheetDataSet>
      <sheetData sheetId="0"/>
      <sheetData sheetId="1"/>
      <sheetData sheetId="2"/>
      <sheetData sheetId="3">
        <row r="3">
          <cell r="C3">
            <v>50006909</v>
          </cell>
          <cell r="D3" t="str">
            <v>CITY CLERK</v>
          </cell>
          <cell r="E3">
            <v>1060</v>
          </cell>
          <cell r="F3">
            <v>10</v>
          </cell>
          <cell r="G3">
            <v>10</v>
          </cell>
          <cell r="H3">
            <v>50000042</v>
          </cell>
          <cell r="I3" t="str">
            <v>Office of the City Clerk</v>
          </cell>
          <cell r="J3">
            <v>12635</v>
          </cell>
          <cell r="K3" t="str">
            <v>BAXTER</v>
          </cell>
          <cell r="L3" t="str">
            <v>SYDNEY</v>
          </cell>
          <cell r="O3" t="str">
            <v>BND-013</v>
          </cell>
          <cell r="P3">
            <v>5</v>
          </cell>
          <cell r="Q3">
            <v>1</v>
          </cell>
          <cell r="R3">
            <v>40</v>
          </cell>
          <cell r="S3">
            <v>2087.12</v>
          </cell>
          <cell r="T3">
            <v>137896.52499999999</v>
          </cell>
          <cell r="U3">
            <v>0</v>
          </cell>
          <cell r="V3">
            <v>137896.52499999999</v>
          </cell>
        </row>
        <row r="4">
          <cell r="Q4">
            <v>1</v>
          </cell>
          <cell r="T4">
            <v>137896.52499999999</v>
          </cell>
          <cell r="U4">
            <v>0</v>
          </cell>
          <cell r="V4">
            <v>137896.52499999999</v>
          </cell>
        </row>
        <row r="5">
          <cell r="C5">
            <v>50046626</v>
          </cell>
          <cell r="D5" t="str">
            <v>Chief of External Relations &amp; Protocol</v>
          </cell>
          <cell r="E5">
            <v>1060</v>
          </cell>
          <cell r="F5">
            <v>10</v>
          </cell>
          <cell r="G5">
            <v>10</v>
          </cell>
          <cell r="H5">
            <v>50046623</v>
          </cell>
          <cell r="I5" t="str">
            <v>External Relations Program</v>
          </cell>
          <cell r="J5">
            <v>16577</v>
          </cell>
          <cell r="K5" t="str">
            <v>BUEMANN</v>
          </cell>
          <cell r="L5" t="str">
            <v>SVEN</v>
          </cell>
          <cell r="O5" t="str">
            <v>BND-9</v>
          </cell>
          <cell r="P5">
            <v>4</v>
          </cell>
          <cell r="Q5">
            <v>1</v>
          </cell>
          <cell r="R5">
            <v>35</v>
          </cell>
          <cell r="S5">
            <v>1826.23</v>
          </cell>
          <cell r="T5">
            <v>79204.612500000003</v>
          </cell>
          <cell r="U5">
            <v>0</v>
          </cell>
          <cell r="V5">
            <v>79204.612500000003</v>
          </cell>
        </row>
        <row r="6">
          <cell r="C6">
            <v>50054842</v>
          </cell>
          <cell r="D6" t="str">
            <v>External Relations Coordinator</v>
          </cell>
          <cell r="E6">
            <v>1060</v>
          </cell>
          <cell r="F6">
            <v>10</v>
          </cell>
          <cell r="G6">
            <v>10</v>
          </cell>
          <cell r="H6">
            <v>50046623</v>
          </cell>
          <cell r="I6" t="str">
            <v>External Relations Program</v>
          </cell>
          <cell r="J6" t="str">
            <v>VACANT</v>
          </cell>
          <cell r="O6" t="str">
            <v>GR-024</v>
          </cell>
          <cell r="P6">
            <v>3</v>
          </cell>
          <cell r="Q6">
            <v>1</v>
          </cell>
          <cell r="R6">
            <v>35</v>
          </cell>
          <cell r="S6">
            <v>1826.23</v>
          </cell>
          <cell r="T6">
            <v>52892.7425</v>
          </cell>
          <cell r="U6">
            <v>0</v>
          </cell>
          <cell r="V6">
            <v>52892.7425</v>
          </cell>
        </row>
        <row r="7">
          <cell r="Q7">
            <v>2</v>
          </cell>
          <cell r="T7">
            <v>132097.35500000001</v>
          </cell>
          <cell r="U7">
            <v>0</v>
          </cell>
          <cell r="V7">
            <v>132097.35500000001</v>
          </cell>
        </row>
        <row r="8">
          <cell r="C8">
            <v>50006740</v>
          </cell>
          <cell r="D8" t="str">
            <v>ASSISTANT TO COUNCIL COMMITTEES</v>
          </cell>
          <cell r="E8">
            <v>1060</v>
          </cell>
          <cell r="F8">
            <v>10</v>
          </cell>
          <cell r="G8">
            <v>10</v>
          </cell>
          <cell r="H8">
            <v>50000043</v>
          </cell>
          <cell r="I8" t="str">
            <v>Meeting Services</v>
          </cell>
          <cell r="J8">
            <v>1429</v>
          </cell>
          <cell r="K8" t="str">
            <v>KAZAKOFF</v>
          </cell>
          <cell r="L8" t="str">
            <v>LAURA</v>
          </cell>
          <cell r="O8" t="str">
            <v>GR-022</v>
          </cell>
          <cell r="P8">
            <v>5</v>
          </cell>
          <cell r="Q8">
            <v>1</v>
          </cell>
          <cell r="R8">
            <v>35</v>
          </cell>
          <cell r="S8">
            <v>1826.23</v>
          </cell>
          <cell r="T8">
            <v>53101.295000000006</v>
          </cell>
          <cell r="U8">
            <v>0</v>
          </cell>
          <cell r="V8">
            <v>53101.295000000006</v>
          </cell>
        </row>
        <row r="9">
          <cell r="C9">
            <v>50006742</v>
          </cell>
          <cell r="D9" t="str">
            <v>ASSISTANT TO COUNCIL COMMITTEES</v>
          </cell>
          <cell r="E9">
            <v>1060</v>
          </cell>
          <cell r="F9">
            <v>10</v>
          </cell>
          <cell r="G9">
            <v>30</v>
          </cell>
          <cell r="H9">
            <v>50000043</v>
          </cell>
          <cell r="I9" t="str">
            <v>Meeting Services</v>
          </cell>
          <cell r="J9">
            <v>8098</v>
          </cell>
          <cell r="K9" t="str">
            <v>LUDWIG</v>
          </cell>
          <cell r="L9" t="str">
            <v>NICOLE</v>
          </cell>
          <cell r="M9" t="str">
            <v>T</v>
          </cell>
          <cell r="O9" t="str">
            <v>GR-022</v>
          </cell>
          <cell r="P9">
            <v>3</v>
          </cell>
          <cell r="Q9">
            <v>1</v>
          </cell>
          <cell r="R9">
            <v>35</v>
          </cell>
          <cell r="S9">
            <v>1826.23</v>
          </cell>
          <cell r="T9">
            <v>48934.275000000001</v>
          </cell>
          <cell r="U9">
            <v>0</v>
          </cell>
          <cell r="V9">
            <v>48934.275000000001</v>
          </cell>
        </row>
        <row r="10">
          <cell r="C10">
            <v>50006744</v>
          </cell>
          <cell r="D10" t="str">
            <v>ASSISTANT TO COUNCIL COMMITTEES</v>
          </cell>
          <cell r="E10">
            <v>1060</v>
          </cell>
          <cell r="F10">
            <v>10</v>
          </cell>
          <cell r="G10">
            <v>10</v>
          </cell>
          <cell r="H10">
            <v>50000043</v>
          </cell>
          <cell r="I10" t="str">
            <v>Meeting Services</v>
          </cell>
          <cell r="J10">
            <v>9071</v>
          </cell>
          <cell r="K10" t="str">
            <v>HILDEBRANDT</v>
          </cell>
          <cell r="L10" t="str">
            <v>TINA</v>
          </cell>
          <cell r="O10" t="str">
            <v>GR-022</v>
          </cell>
          <cell r="P10">
            <v>5</v>
          </cell>
          <cell r="Q10">
            <v>1</v>
          </cell>
          <cell r="R10">
            <v>35</v>
          </cell>
          <cell r="S10">
            <v>1826.23</v>
          </cell>
          <cell r="T10">
            <v>53101.295000000006</v>
          </cell>
          <cell r="U10">
            <v>0</v>
          </cell>
          <cell r="V10">
            <v>53101.295000000006</v>
          </cell>
        </row>
        <row r="11">
          <cell r="C11">
            <v>50006745</v>
          </cell>
          <cell r="D11" t="str">
            <v>ASSISTANT TO COUNCIL COMMITTEES</v>
          </cell>
          <cell r="E11">
            <v>1060</v>
          </cell>
          <cell r="F11">
            <v>10</v>
          </cell>
          <cell r="G11">
            <v>10</v>
          </cell>
          <cell r="H11">
            <v>50000043</v>
          </cell>
          <cell r="I11" t="str">
            <v>Meeting Services</v>
          </cell>
          <cell r="J11">
            <v>2300</v>
          </cell>
          <cell r="K11" t="str">
            <v>TUOMINEN</v>
          </cell>
          <cell r="L11" t="str">
            <v>TARJA</v>
          </cell>
          <cell r="O11" t="str">
            <v>GR-022</v>
          </cell>
          <cell r="P11">
            <v>5</v>
          </cell>
          <cell r="Q11">
            <v>1</v>
          </cell>
          <cell r="R11">
            <v>35</v>
          </cell>
          <cell r="S11">
            <v>1826.23</v>
          </cell>
          <cell r="T11">
            <v>53101.295000000006</v>
          </cell>
          <cell r="U11">
            <v>0</v>
          </cell>
          <cell r="V11">
            <v>53101.295000000006</v>
          </cell>
        </row>
        <row r="12">
          <cell r="C12">
            <v>50006746</v>
          </cell>
          <cell r="D12" t="str">
            <v>ASSISTANT TO COUNCIL COMMITTEES</v>
          </cell>
          <cell r="E12">
            <v>1060</v>
          </cell>
          <cell r="F12">
            <v>10</v>
          </cell>
          <cell r="G12">
            <v>10</v>
          </cell>
          <cell r="H12">
            <v>50000043</v>
          </cell>
          <cell r="I12" t="str">
            <v>Meeting Services</v>
          </cell>
          <cell r="J12">
            <v>3392</v>
          </cell>
          <cell r="K12" t="str">
            <v>SALMON</v>
          </cell>
          <cell r="L12" t="str">
            <v>DENISE</v>
          </cell>
          <cell r="O12" t="str">
            <v>GR-022</v>
          </cell>
          <cell r="P12">
            <v>5</v>
          </cell>
          <cell r="Q12">
            <v>1</v>
          </cell>
          <cell r="R12">
            <v>35</v>
          </cell>
          <cell r="S12">
            <v>1826.23</v>
          </cell>
          <cell r="T12">
            <v>53101.295000000006</v>
          </cell>
          <cell r="U12">
            <v>0</v>
          </cell>
          <cell r="V12">
            <v>53101.295000000006</v>
          </cell>
        </row>
        <row r="13">
          <cell r="C13">
            <v>50006747</v>
          </cell>
          <cell r="D13" t="str">
            <v>ASSISTANT TO COUNCIL COMMITTEES</v>
          </cell>
          <cell r="E13">
            <v>1060</v>
          </cell>
          <cell r="F13">
            <v>10</v>
          </cell>
          <cell r="G13">
            <v>10</v>
          </cell>
          <cell r="H13">
            <v>50000043</v>
          </cell>
          <cell r="I13" t="str">
            <v>Meeting Services</v>
          </cell>
          <cell r="J13">
            <v>12525</v>
          </cell>
          <cell r="K13" t="str">
            <v>BOOMHOWER</v>
          </cell>
          <cell r="L13" t="str">
            <v>PATRICIA</v>
          </cell>
          <cell r="O13" t="str">
            <v>GR-022</v>
          </cell>
          <cell r="P13">
            <v>2</v>
          </cell>
          <cell r="Q13">
            <v>1</v>
          </cell>
          <cell r="R13">
            <v>35</v>
          </cell>
          <cell r="S13">
            <v>1826.23</v>
          </cell>
          <cell r="T13">
            <v>49111.595000000001</v>
          </cell>
          <cell r="U13">
            <v>0</v>
          </cell>
          <cell r="V13">
            <v>49111.595000000001</v>
          </cell>
        </row>
        <row r="14">
          <cell r="C14">
            <v>50006749</v>
          </cell>
          <cell r="D14" t="str">
            <v>ASSISTANT TO COUNCIL COMMITTEES</v>
          </cell>
          <cell r="E14">
            <v>1060</v>
          </cell>
          <cell r="F14">
            <v>10</v>
          </cell>
          <cell r="G14">
            <v>10</v>
          </cell>
          <cell r="H14">
            <v>50000043</v>
          </cell>
          <cell r="I14" t="str">
            <v>Meeting Services</v>
          </cell>
          <cell r="J14">
            <v>422</v>
          </cell>
          <cell r="K14" t="str">
            <v>CLAIRMONT</v>
          </cell>
          <cell r="L14" t="str">
            <v>DIANE</v>
          </cell>
          <cell r="O14" t="str">
            <v>GR-022</v>
          </cell>
          <cell r="P14">
            <v>5</v>
          </cell>
          <cell r="Q14">
            <v>1</v>
          </cell>
          <cell r="R14">
            <v>35</v>
          </cell>
          <cell r="S14">
            <v>1826.23</v>
          </cell>
          <cell r="T14">
            <v>53101.295000000006</v>
          </cell>
          <cell r="U14">
            <v>0</v>
          </cell>
          <cell r="V14">
            <v>53101.295000000006</v>
          </cell>
        </row>
        <row r="15">
          <cell r="C15">
            <v>50006751</v>
          </cell>
          <cell r="D15" t="str">
            <v>ASSISTANT TO COUNCIL COMMITTEES</v>
          </cell>
          <cell r="E15">
            <v>1060</v>
          </cell>
          <cell r="F15">
            <v>10</v>
          </cell>
          <cell r="H15">
            <v>50000043</v>
          </cell>
          <cell r="I15" t="str">
            <v>Meeting Services</v>
          </cell>
          <cell r="K15" t="str">
            <v>VACANT</v>
          </cell>
          <cell r="O15" t="str">
            <v>GR-022</v>
          </cell>
          <cell r="P15">
            <v>3</v>
          </cell>
          <cell r="Q15">
            <v>0.4</v>
          </cell>
          <cell r="R15">
            <v>14</v>
          </cell>
          <cell r="S15">
            <v>730.49199999999996</v>
          </cell>
          <cell r="T15">
            <v>21240.518000000004</v>
          </cell>
          <cell r="U15">
            <v>0</v>
          </cell>
          <cell r="V15">
            <v>21240.518000000004</v>
          </cell>
        </row>
        <row r="16">
          <cell r="C16">
            <v>50006751</v>
          </cell>
          <cell r="D16" t="str">
            <v>ASSISTANT TO COUNCIL COMMITTEES</v>
          </cell>
          <cell r="E16">
            <v>1060</v>
          </cell>
          <cell r="F16">
            <v>10</v>
          </cell>
          <cell r="G16">
            <v>10</v>
          </cell>
          <cell r="H16">
            <v>50000043</v>
          </cell>
          <cell r="I16" t="str">
            <v>Meeting Services</v>
          </cell>
          <cell r="J16">
            <v>3864</v>
          </cell>
          <cell r="K16" t="str">
            <v>IMAI</v>
          </cell>
          <cell r="L16" t="str">
            <v>CHARLENE</v>
          </cell>
          <cell r="O16" t="str">
            <v>GR-022</v>
          </cell>
          <cell r="P16">
            <v>5</v>
          </cell>
          <cell r="Q16">
            <v>0.6</v>
          </cell>
          <cell r="R16">
            <v>21</v>
          </cell>
          <cell r="S16">
            <v>1095.7379999999998</v>
          </cell>
          <cell r="T16">
            <v>31860.777000000002</v>
          </cell>
          <cell r="U16">
            <v>0</v>
          </cell>
          <cell r="V16">
            <v>31860.777000000002</v>
          </cell>
        </row>
        <row r="17">
          <cell r="C17">
            <v>50000679</v>
          </cell>
          <cell r="D17" t="str">
            <v>DIRECTOR PUBLIC ACCESS &amp; COUNCIL SERVICE</v>
          </cell>
          <cell r="E17">
            <v>1060</v>
          </cell>
          <cell r="F17">
            <v>10</v>
          </cell>
          <cell r="G17">
            <v>10</v>
          </cell>
          <cell r="H17">
            <v>50000043</v>
          </cell>
          <cell r="I17" t="str">
            <v>Meeting Services</v>
          </cell>
          <cell r="J17">
            <v>13348</v>
          </cell>
          <cell r="K17" t="str">
            <v>MACKENZIE</v>
          </cell>
          <cell r="L17" t="str">
            <v>JANICE</v>
          </cell>
          <cell r="O17" t="str">
            <v>BND-011</v>
          </cell>
          <cell r="P17">
            <v>5</v>
          </cell>
          <cell r="Q17">
            <v>1</v>
          </cell>
          <cell r="R17">
            <v>35</v>
          </cell>
          <cell r="S17">
            <v>1826.23</v>
          </cell>
          <cell r="T17">
            <v>95464.654999999999</v>
          </cell>
          <cell r="U17">
            <v>0</v>
          </cell>
          <cell r="V17">
            <v>95464.654999999999</v>
          </cell>
        </row>
        <row r="18">
          <cell r="C18">
            <v>50021526</v>
          </cell>
          <cell r="D18" t="str">
            <v>PLANNING ANALYST</v>
          </cell>
          <cell r="E18">
            <v>1060</v>
          </cell>
          <cell r="F18">
            <v>10</v>
          </cell>
          <cell r="G18">
            <v>10</v>
          </cell>
          <cell r="H18">
            <v>50000043</v>
          </cell>
          <cell r="I18" t="str">
            <v>Meeting Services</v>
          </cell>
          <cell r="J18">
            <v>1255</v>
          </cell>
          <cell r="K18" t="str">
            <v>LARGENT</v>
          </cell>
          <cell r="L18" t="str">
            <v>NANCY</v>
          </cell>
          <cell r="O18" t="str">
            <v>GR-024</v>
          </cell>
          <cell r="P18">
            <v>5</v>
          </cell>
          <cell r="Q18">
            <v>1</v>
          </cell>
          <cell r="R18">
            <v>35</v>
          </cell>
          <cell r="S18">
            <v>1826.23</v>
          </cell>
          <cell r="T18">
            <v>57760.982500000006</v>
          </cell>
          <cell r="U18">
            <v>0</v>
          </cell>
          <cell r="V18">
            <v>57760.982500000006</v>
          </cell>
        </row>
        <row r="19">
          <cell r="Q19">
            <v>10</v>
          </cell>
          <cell r="T19">
            <v>569879.27750000008</v>
          </cell>
          <cell r="U19">
            <v>0</v>
          </cell>
          <cell r="V19">
            <v>569879.27750000008</v>
          </cell>
        </row>
        <row r="20">
          <cell r="C20">
            <v>50006910</v>
          </cell>
          <cell r="D20" t="str">
            <v>DIRECTOR ADMINISTRATION &amp; ELECTION SVC</v>
          </cell>
          <cell r="E20">
            <v>1060</v>
          </cell>
          <cell r="F20">
            <v>10</v>
          </cell>
          <cell r="G20">
            <v>10</v>
          </cell>
          <cell r="H20">
            <v>50000046</v>
          </cell>
          <cell r="I20" t="str">
            <v>Information, Administrative &amp; Elections</v>
          </cell>
          <cell r="J20">
            <v>9023</v>
          </cell>
          <cell r="K20" t="str">
            <v>COULSON</v>
          </cell>
          <cell r="L20" t="str">
            <v>MARGARET</v>
          </cell>
          <cell r="O20" t="str">
            <v>BND-011</v>
          </cell>
          <cell r="P20">
            <v>5</v>
          </cell>
          <cell r="Q20">
            <v>1</v>
          </cell>
          <cell r="R20">
            <v>35</v>
          </cell>
          <cell r="S20">
            <v>1826.23</v>
          </cell>
          <cell r="T20">
            <v>95464.654999999999</v>
          </cell>
          <cell r="U20">
            <v>0</v>
          </cell>
          <cell r="V20">
            <v>95464.654999999999</v>
          </cell>
        </row>
        <row r="21">
          <cell r="C21">
            <v>50006741</v>
          </cell>
          <cell r="D21" t="str">
            <v>CLERK IV</v>
          </cell>
          <cell r="E21">
            <v>1060</v>
          </cell>
          <cell r="F21">
            <v>10</v>
          </cell>
          <cell r="G21">
            <v>10</v>
          </cell>
          <cell r="H21">
            <v>50032000</v>
          </cell>
          <cell r="I21" t="str">
            <v>Correspondence Services</v>
          </cell>
          <cell r="J21">
            <v>3864</v>
          </cell>
          <cell r="K21" t="str">
            <v>IMAI</v>
          </cell>
          <cell r="L21" t="str">
            <v>CHARLENE</v>
          </cell>
          <cell r="M21" t="str">
            <v>T</v>
          </cell>
          <cell r="O21" t="str">
            <v>GR-019</v>
          </cell>
          <cell r="P21">
            <v>3</v>
          </cell>
          <cell r="Q21">
            <v>0</v>
          </cell>
          <cell r="R21">
            <v>35</v>
          </cell>
          <cell r="S21">
            <v>1826.23</v>
          </cell>
          <cell r="T21">
            <v>0</v>
          </cell>
          <cell r="U21">
            <v>0</v>
          </cell>
          <cell r="V21">
            <v>0</v>
          </cell>
        </row>
        <row r="22">
          <cell r="C22">
            <v>50006741</v>
          </cell>
          <cell r="D22" t="str">
            <v>CLERK IV</v>
          </cell>
          <cell r="E22">
            <v>1060</v>
          </cell>
          <cell r="F22">
            <v>10</v>
          </cell>
          <cell r="G22">
            <v>10</v>
          </cell>
          <cell r="H22">
            <v>50032000</v>
          </cell>
          <cell r="I22" t="str">
            <v>Correspondence Services</v>
          </cell>
          <cell r="J22">
            <v>26</v>
          </cell>
          <cell r="K22" t="str">
            <v>CARMONT</v>
          </cell>
          <cell r="L22" t="str">
            <v>DEBORAH</v>
          </cell>
          <cell r="O22" t="str">
            <v>GR-019</v>
          </cell>
          <cell r="P22">
            <v>5</v>
          </cell>
          <cell r="Q22">
            <v>1</v>
          </cell>
          <cell r="R22">
            <v>35</v>
          </cell>
          <cell r="S22">
            <v>1826.23</v>
          </cell>
          <cell r="T22">
            <v>46962.7746185</v>
          </cell>
          <cell r="U22">
            <v>0</v>
          </cell>
          <cell r="V22">
            <v>46962.7746185</v>
          </cell>
        </row>
        <row r="23">
          <cell r="C23">
            <v>50006758</v>
          </cell>
          <cell r="D23" t="str">
            <v>CLERK TYPIST III</v>
          </cell>
          <cell r="E23">
            <v>1060</v>
          </cell>
          <cell r="F23">
            <v>10</v>
          </cell>
          <cell r="G23">
            <v>10</v>
          </cell>
          <cell r="H23">
            <v>50032000</v>
          </cell>
          <cell r="I23" t="str">
            <v>Correspondence Services</v>
          </cell>
          <cell r="J23">
            <v>5320</v>
          </cell>
          <cell r="K23" t="str">
            <v>BENGSTON</v>
          </cell>
          <cell r="L23" t="str">
            <v>KATHY</v>
          </cell>
          <cell r="O23" t="str">
            <v>GR-015</v>
          </cell>
          <cell r="P23">
            <v>5</v>
          </cell>
          <cell r="Q23">
            <v>1</v>
          </cell>
          <cell r="R23">
            <v>35</v>
          </cell>
          <cell r="S23">
            <v>1826.23</v>
          </cell>
          <cell r="T23">
            <v>39912.112500000003</v>
          </cell>
          <cell r="U23">
            <v>0</v>
          </cell>
          <cell r="V23">
            <v>39912.112500000003</v>
          </cell>
        </row>
        <row r="24">
          <cell r="C24">
            <v>50006753</v>
          </cell>
          <cell r="D24" t="str">
            <v>CLERK III</v>
          </cell>
          <cell r="E24">
            <v>1060</v>
          </cell>
          <cell r="F24">
            <v>10</v>
          </cell>
          <cell r="G24">
            <v>10</v>
          </cell>
          <cell r="H24">
            <v>50032001</v>
          </cell>
          <cell r="I24" t="str">
            <v>Administrative Services</v>
          </cell>
          <cell r="J24">
            <v>7873</v>
          </cell>
          <cell r="K24" t="str">
            <v>MORALES</v>
          </cell>
          <cell r="L24" t="str">
            <v>CELESTE</v>
          </cell>
          <cell r="O24" t="str">
            <v>GR-017</v>
          </cell>
          <cell r="P24">
            <v>3</v>
          </cell>
          <cell r="Q24">
            <v>1</v>
          </cell>
          <cell r="R24">
            <v>35</v>
          </cell>
          <cell r="S24">
            <v>1826.23</v>
          </cell>
          <cell r="T24">
            <v>42448.997500000005</v>
          </cell>
          <cell r="U24">
            <v>0</v>
          </cell>
          <cell r="V24">
            <v>42448.997500000005</v>
          </cell>
        </row>
        <row r="25">
          <cell r="C25">
            <v>50006754</v>
          </cell>
          <cell r="D25" t="str">
            <v>INFORMATION CLERK</v>
          </cell>
          <cell r="E25">
            <v>1060</v>
          </cell>
          <cell r="F25">
            <v>10</v>
          </cell>
          <cell r="G25">
            <v>10</v>
          </cell>
          <cell r="H25">
            <v>50032001</v>
          </cell>
          <cell r="I25" t="str">
            <v>Administrative Services</v>
          </cell>
          <cell r="J25">
            <v>452</v>
          </cell>
          <cell r="K25" t="str">
            <v>FITZGERALD</v>
          </cell>
          <cell r="L25" t="str">
            <v>HARRIETT</v>
          </cell>
          <cell r="O25" t="str">
            <v>GR-013</v>
          </cell>
          <cell r="P25">
            <v>5</v>
          </cell>
          <cell r="Q25">
            <v>1</v>
          </cell>
          <cell r="R25">
            <v>35</v>
          </cell>
          <cell r="S25">
            <v>1826.23</v>
          </cell>
          <cell r="T25">
            <v>36843.267500000002</v>
          </cell>
          <cell r="U25">
            <v>0</v>
          </cell>
          <cell r="V25">
            <v>36843.267500000002</v>
          </cell>
        </row>
        <row r="26">
          <cell r="C26">
            <v>50006755</v>
          </cell>
          <cell r="D26" t="str">
            <v>INFORMATION CLERK</v>
          </cell>
          <cell r="E26">
            <v>1060</v>
          </cell>
          <cell r="F26">
            <v>10</v>
          </cell>
          <cell r="G26">
            <v>10</v>
          </cell>
          <cell r="H26">
            <v>50032001</v>
          </cell>
          <cell r="I26" t="str">
            <v>Administrative Services</v>
          </cell>
          <cell r="J26">
            <v>7829</v>
          </cell>
          <cell r="K26" t="str">
            <v>SAGE</v>
          </cell>
          <cell r="L26" t="str">
            <v>BARBARA</v>
          </cell>
          <cell r="O26" t="str">
            <v>GR-013</v>
          </cell>
          <cell r="P26">
            <v>5</v>
          </cell>
          <cell r="Q26">
            <v>1</v>
          </cell>
          <cell r="R26">
            <v>35</v>
          </cell>
          <cell r="S26">
            <v>1826.23</v>
          </cell>
          <cell r="T26">
            <v>36843.267500000002</v>
          </cell>
          <cell r="U26">
            <v>0</v>
          </cell>
          <cell r="V26">
            <v>36843.267500000002</v>
          </cell>
        </row>
        <row r="27">
          <cell r="C27">
            <v>50006755</v>
          </cell>
          <cell r="D27" t="str">
            <v>INFORMATION CLERK</v>
          </cell>
          <cell r="E27">
            <v>1060</v>
          </cell>
          <cell r="F27">
            <v>10</v>
          </cell>
          <cell r="G27">
            <v>10</v>
          </cell>
          <cell r="H27">
            <v>50032001</v>
          </cell>
          <cell r="I27" t="str">
            <v>Administrative Services</v>
          </cell>
          <cell r="J27">
            <v>5027</v>
          </cell>
          <cell r="K27" t="str">
            <v>MCEACHERN</v>
          </cell>
          <cell r="L27" t="str">
            <v>ALISON</v>
          </cell>
          <cell r="N27" t="str">
            <v>Y</v>
          </cell>
          <cell r="O27" t="str">
            <v>GR-013</v>
          </cell>
          <cell r="P27">
            <v>5</v>
          </cell>
          <cell r="Q27">
            <v>0</v>
          </cell>
          <cell r="R27">
            <v>35</v>
          </cell>
          <cell r="S27">
            <v>1826.23</v>
          </cell>
          <cell r="T27">
            <v>0</v>
          </cell>
          <cell r="U27">
            <v>0</v>
          </cell>
          <cell r="V27">
            <v>0</v>
          </cell>
        </row>
        <row r="28">
          <cell r="C28">
            <v>50006756</v>
          </cell>
          <cell r="D28" t="str">
            <v>INFORMATION CLERK</v>
          </cell>
          <cell r="E28">
            <v>1060</v>
          </cell>
          <cell r="F28">
            <v>10</v>
          </cell>
          <cell r="G28">
            <v>10</v>
          </cell>
          <cell r="H28">
            <v>50032001</v>
          </cell>
          <cell r="I28" t="str">
            <v>Administrative Services</v>
          </cell>
          <cell r="J28">
            <v>5821</v>
          </cell>
          <cell r="K28" t="str">
            <v>O'KEEFFE</v>
          </cell>
          <cell r="L28" t="str">
            <v>JACQUELINE</v>
          </cell>
          <cell r="O28" t="str">
            <v>GR-013</v>
          </cell>
          <cell r="P28">
            <v>5</v>
          </cell>
          <cell r="Q28">
            <v>1</v>
          </cell>
          <cell r="R28">
            <v>35</v>
          </cell>
          <cell r="S28">
            <v>1826.23</v>
          </cell>
          <cell r="T28">
            <v>36843.267500000002</v>
          </cell>
          <cell r="U28">
            <v>0</v>
          </cell>
          <cell r="V28">
            <v>36843.267500000002</v>
          </cell>
        </row>
        <row r="29">
          <cell r="C29">
            <v>50006757</v>
          </cell>
          <cell r="D29" t="str">
            <v>INFORMATION CLERK</v>
          </cell>
          <cell r="E29">
            <v>1060</v>
          </cell>
          <cell r="F29">
            <v>10</v>
          </cell>
          <cell r="G29">
            <v>10</v>
          </cell>
          <cell r="H29">
            <v>50032001</v>
          </cell>
          <cell r="I29" t="str">
            <v>Administrative Services</v>
          </cell>
          <cell r="J29">
            <v>9201</v>
          </cell>
          <cell r="K29" t="str">
            <v>WALSH</v>
          </cell>
          <cell r="L29" t="str">
            <v>JOAN</v>
          </cell>
          <cell r="O29" t="str">
            <v>GR-013</v>
          </cell>
          <cell r="P29">
            <v>5</v>
          </cell>
          <cell r="Q29">
            <v>0.6</v>
          </cell>
          <cell r="R29">
            <v>21</v>
          </cell>
          <cell r="S29">
            <v>1095.7379999999998</v>
          </cell>
          <cell r="T29">
            <v>22105.960500000001</v>
          </cell>
          <cell r="U29">
            <v>0</v>
          </cell>
          <cell r="V29">
            <v>22105.960500000001</v>
          </cell>
        </row>
        <row r="30">
          <cell r="C30">
            <v>50006757</v>
          </cell>
          <cell r="D30" t="str">
            <v>INFORMATION CLERK</v>
          </cell>
          <cell r="E30">
            <v>1060</v>
          </cell>
          <cell r="F30">
            <v>10</v>
          </cell>
          <cell r="H30">
            <v>50032001</v>
          </cell>
          <cell r="I30" t="str">
            <v>Administrative Services</v>
          </cell>
          <cell r="K30" t="str">
            <v>VACANT</v>
          </cell>
          <cell r="M30" t="str">
            <v>E</v>
          </cell>
          <cell r="O30" t="str">
            <v>GR-013</v>
          </cell>
          <cell r="P30">
            <v>3</v>
          </cell>
          <cell r="Q30">
            <v>0.4</v>
          </cell>
          <cell r="R30">
            <v>14</v>
          </cell>
          <cell r="S30">
            <v>730.49199999999996</v>
          </cell>
          <cell r="T30">
            <v>14737.307000000001</v>
          </cell>
          <cell r="U30">
            <v>0</v>
          </cell>
          <cell r="V30">
            <v>14737.307000000001</v>
          </cell>
        </row>
        <row r="31">
          <cell r="Q31">
            <v>8</v>
          </cell>
          <cell r="T31">
            <v>372161.60961849999</v>
          </cell>
          <cell r="U31">
            <v>0</v>
          </cell>
          <cell r="V31">
            <v>372161.60961849999</v>
          </cell>
        </row>
        <row r="32">
          <cell r="C32">
            <v>50006768</v>
          </cell>
          <cell r="D32" t="str">
            <v>ARCHIVAL ASSISTANT I</v>
          </cell>
          <cell r="E32">
            <v>1060</v>
          </cell>
          <cell r="F32">
            <v>10</v>
          </cell>
          <cell r="G32">
            <v>10</v>
          </cell>
          <cell r="H32">
            <v>50000051</v>
          </cell>
          <cell r="I32" t="str">
            <v>Archives</v>
          </cell>
          <cell r="J32">
            <v>9714</v>
          </cell>
          <cell r="K32" t="str">
            <v>SCHLASE</v>
          </cell>
          <cell r="L32" t="str">
            <v>MEGAN</v>
          </cell>
          <cell r="O32" t="str">
            <v>GR-015</v>
          </cell>
          <cell r="P32">
            <v>5</v>
          </cell>
          <cell r="Q32">
            <v>1</v>
          </cell>
          <cell r="R32">
            <v>37.5</v>
          </cell>
          <cell r="S32">
            <v>1956.675</v>
          </cell>
          <cell r="T32">
            <v>42763.337500000001</v>
          </cell>
          <cell r="U32">
            <v>0</v>
          </cell>
          <cell r="V32">
            <v>42763.337500000001</v>
          </cell>
        </row>
        <row r="33">
          <cell r="C33">
            <v>50006763</v>
          </cell>
          <cell r="D33" t="str">
            <v>ARCHIVIST</v>
          </cell>
          <cell r="E33">
            <v>1060</v>
          </cell>
          <cell r="F33">
            <v>10</v>
          </cell>
          <cell r="H33">
            <v>50000051</v>
          </cell>
          <cell r="I33" t="str">
            <v>Archives</v>
          </cell>
          <cell r="K33" t="str">
            <v>VACANT</v>
          </cell>
          <cell r="M33" t="str">
            <v>E</v>
          </cell>
          <cell r="O33" t="str">
            <v>GR-023</v>
          </cell>
          <cell r="P33">
            <v>3</v>
          </cell>
          <cell r="Q33">
            <v>1</v>
          </cell>
          <cell r="R33">
            <v>35</v>
          </cell>
          <cell r="S33">
            <v>1826.23</v>
          </cell>
          <cell r="T33">
            <v>50962.372500000005</v>
          </cell>
          <cell r="U33">
            <v>0</v>
          </cell>
          <cell r="V33">
            <v>50962.372500000005</v>
          </cell>
        </row>
        <row r="34">
          <cell r="C34">
            <v>50006764</v>
          </cell>
          <cell r="D34" t="str">
            <v>ARCHIVIST</v>
          </cell>
          <cell r="E34">
            <v>1060</v>
          </cell>
          <cell r="F34">
            <v>10</v>
          </cell>
          <cell r="G34">
            <v>10</v>
          </cell>
          <cell r="H34">
            <v>50000051</v>
          </cell>
          <cell r="I34" t="str">
            <v>Archives</v>
          </cell>
          <cell r="J34">
            <v>9715</v>
          </cell>
          <cell r="K34" t="str">
            <v>YUNG</v>
          </cell>
          <cell r="L34" t="str">
            <v>CHAK YIN</v>
          </cell>
          <cell r="O34" t="str">
            <v>GR-023</v>
          </cell>
          <cell r="P34">
            <v>2</v>
          </cell>
          <cell r="Q34">
            <v>1</v>
          </cell>
          <cell r="R34">
            <v>35</v>
          </cell>
          <cell r="S34">
            <v>1826.23</v>
          </cell>
          <cell r="T34">
            <v>50090.885000000002</v>
          </cell>
          <cell r="U34">
            <v>0</v>
          </cell>
          <cell r="V34">
            <v>50090.885000000002</v>
          </cell>
        </row>
        <row r="35">
          <cell r="C35">
            <v>50006765</v>
          </cell>
          <cell r="D35" t="str">
            <v>ARCHIVIST</v>
          </cell>
          <cell r="E35">
            <v>1060</v>
          </cell>
          <cell r="F35">
            <v>10</v>
          </cell>
          <cell r="G35">
            <v>10</v>
          </cell>
          <cell r="H35">
            <v>50000051</v>
          </cell>
          <cell r="I35" t="str">
            <v>Archives</v>
          </cell>
          <cell r="J35">
            <v>1281</v>
          </cell>
          <cell r="K35" t="str">
            <v>HABER</v>
          </cell>
          <cell r="L35" t="str">
            <v>CAROL</v>
          </cell>
          <cell r="O35" t="str">
            <v>GR-023</v>
          </cell>
          <cell r="P35">
            <v>5</v>
          </cell>
          <cell r="Q35">
            <v>1</v>
          </cell>
          <cell r="R35">
            <v>35</v>
          </cell>
          <cell r="S35">
            <v>1826.23</v>
          </cell>
          <cell r="T35">
            <v>55387.3125</v>
          </cell>
          <cell r="U35">
            <v>0</v>
          </cell>
          <cell r="V35">
            <v>55387.3125</v>
          </cell>
        </row>
        <row r="36">
          <cell r="C36">
            <v>50010876</v>
          </cell>
          <cell r="D36" t="str">
            <v>CITY ARCHIVIST</v>
          </cell>
          <cell r="E36">
            <v>1060</v>
          </cell>
          <cell r="F36">
            <v>10</v>
          </cell>
          <cell r="G36">
            <v>10</v>
          </cell>
          <cell r="H36">
            <v>50000051</v>
          </cell>
          <cell r="I36" t="str">
            <v>Archives</v>
          </cell>
          <cell r="J36">
            <v>14725</v>
          </cell>
          <cell r="K36" t="str">
            <v>WARE</v>
          </cell>
          <cell r="L36" t="str">
            <v>REUBEN</v>
          </cell>
          <cell r="O36" t="str">
            <v>BND-010</v>
          </cell>
          <cell r="P36">
            <v>5</v>
          </cell>
          <cell r="Q36">
            <v>1</v>
          </cell>
          <cell r="R36">
            <v>35</v>
          </cell>
          <cell r="S36">
            <v>1826.23</v>
          </cell>
          <cell r="T36">
            <v>88413.162500000006</v>
          </cell>
          <cell r="U36">
            <v>0</v>
          </cell>
          <cell r="V36">
            <v>88413.162500000006</v>
          </cell>
        </row>
        <row r="37">
          <cell r="C37">
            <v>50006767</v>
          </cell>
          <cell r="D37" t="str">
            <v>CLERK III</v>
          </cell>
          <cell r="E37">
            <v>1060</v>
          </cell>
          <cell r="F37">
            <v>10</v>
          </cell>
          <cell r="G37">
            <v>10</v>
          </cell>
          <cell r="H37">
            <v>50000051</v>
          </cell>
          <cell r="I37" t="str">
            <v>Archives</v>
          </cell>
          <cell r="J37">
            <v>1237</v>
          </cell>
          <cell r="K37" t="str">
            <v>HOUNSLOW</v>
          </cell>
          <cell r="L37" t="str">
            <v>JEANNIE</v>
          </cell>
          <cell r="O37" t="str">
            <v>GR-017</v>
          </cell>
          <cell r="P37">
            <v>5</v>
          </cell>
          <cell r="Q37">
            <v>1</v>
          </cell>
          <cell r="R37">
            <v>35</v>
          </cell>
          <cell r="S37">
            <v>1826.23</v>
          </cell>
          <cell r="T37">
            <v>43293.282500000001</v>
          </cell>
          <cell r="U37">
            <v>0</v>
          </cell>
          <cell r="V37">
            <v>43293.282500000001</v>
          </cell>
        </row>
        <row r="38">
          <cell r="C38">
            <v>50006769</v>
          </cell>
          <cell r="D38" t="str">
            <v>CLERK STENO II</v>
          </cell>
          <cell r="E38">
            <v>1060</v>
          </cell>
          <cell r="F38">
            <v>10</v>
          </cell>
          <cell r="G38">
            <v>10</v>
          </cell>
          <cell r="H38">
            <v>50000051</v>
          </cell>
          <cell r="I38" t="str">
            <v>Archives</v>
          </cell>
          <cell r="J38">
            <v>14594</v>
          </cell>
          <cell r="K38" t="str">
            <v>ROBINSON</v>
          </cell>
          <cell r="L38" t="str">
            <v>LESLIE</v>
          </cell>
          <cell r="O38" t="str">
            <v>GR-013</v>
          </cell>
          <cell r="P38">
            <v>3</v>
          </cell>
          <cell r="Q38">
            <v>1</v>
          </cell>
          <cell r="R38">
            <v>35</v>
          </cell>
          <cell r="S38">
            <v>1826.23</v>
          </cell>
          <cell r="T38">
            <v>35877.075000000004</v>
          </cell>
          <cell r="U38">
            <v>0</v>
          </cell>
          <cell r="V38">
            <v>35877.075000000004</v>
          </cell>
        </row>
        <row r="39">
          <cell r="C39">
            <v>50006766</v>
          </cell>
          <cell r="D39" t="str">
            <v>CONSERVATOR</v>
          </cell>
          <cell r="E39">
            <v>1060</v>
          </cell>
          <cell r="F39">
            <v>10</v>
          </cell>
          <cell r="G39">
            <v>50</v>
          </cell>
          <cell r="H39">
            <v>50000051</v>
          </cell>
          <cell r="I39" t="str">
            <v>Archives</v>
          </cell>
          <cell r="J39">
            <v>15058</v>
          </cell>
          <cell r="K39" t="str">
            <v>HILL</v>
          </cell>
          <cell r="L39" t="str">
            <v>ROSALEEN</v>
          </cell>
          <cell r="M39" t="str">
            <v>T</v>
          </cell>
          <cell r="O39" t="str">
            <v>GR-023</v>
          </cell>
          <cell r="P39">
            <v>3</v>
          </cell>
          <cell r="Q39">
            <v>0.2</v>
          </cell>
          <cell r="R39">
            <v>7</v>
          </cell>
          <cell r="S39">
            <v>365.24599999999998</v>
          </cell>
          <cell r="T39">
            <v>11077.462500000001</v>
          </cell>
          <cell r="U39">
            <v>0</v>
          </cell>
          <cell r="V39">
            <v>11077.462500000001</v>
          </cell>
        </row>
        <row r="40">
          <cell r="C40">
            <v>50045389</v>
          </cell>
          <cell r="D40" t="str">
            <v>RECORDS ADMINISTRATOR</v>
          </cell>
          <cell r="E40">
            <v>1060</v>
          </cell>
          <cell r="F40">
            <v>10</v>
          </cell>
          <cell r="G40">
            <v>10</v>
          </cell>
          <cell r="H40">
            <v>50000051</v>
          </cell>
          <cell r="I40" t="str">
            <v>Archives</v>
          </cell>
          <cell r="K40" t="str">
            <v>VACANT</v>
          </cell>
          <cell r="O40" t="str">
            <v>GR-026</v>
          </cell>
          <cell r="P40">
            <v>3</v>
          </cell>
          <cell r="Q40">
            <v>1</v>
          </cell>
          <cell r="R40">
            <v>35</v>
          </cell>
          <cell r="S40">
            <v>1826.23</v>
          </cell>
          <cell r="T40">
            <v>57534.295000000006</v>
          </cell>
          <cell r="U40">
            <v>0</v>
          </cell>
          <cell r="V40">
            <v>57534.295000000006</v>
          </cell>
        </row>
        <row r="41">
          <cell r="C41">
            <v>50006766</v>
          </cell>
          <cell r="D41" t="str">
            <v>CONSERVATOR</v>
          </cell>
          <cell r="E41">
            <v>1060</v>
          </cell>
          <cell r="F41">
            <v>10</v>
          </cell>
          <cell r="G41">
            <v>10</v>
          </cell>
          <cell r="H41">
            <v>50000051</v>
          </cell>
          <cell r="I41" t="str">
            <v>Archives</v>
          </cell>
          <cell r="J41">
            <v>648</v>
          </cell>
          <cell r="K41" t="str">
            <v>BIGELOW</v>
          </cell>
          <cell r="L41" t="str">
            <v>SUSAN</v>
          </cell>
          <cell r="O41" t="str">
            <v>GR-023</v>
          </cell>
          <cell r="P41">
            <v>5</v>
          </cell>
          <cell r="Q41">
            <v>0.8</v>
          </cell>
          <cell r="R41">
            <v>28</v>
          </cell>
          <cell r="S41">
            <v>1460.9839999999999</v>
          </cell>
          <cell r="T41">
            <v>44309.850000000006</v>
          </cell>
          <cell r="U41">
            <v>0</v>
          </cell>
          <cell r="V41">
            <v>44309.850000000006</v>
          </cell>
        </row>
        <row r="42">
          <cell r="Q42">
            <v>9</v>
          </cell>
          <cell r="T42">
            <v>479709.03500000003</v>
          </cell>
          <cell r="U42">
            <v>0</v>
          </cell>
          <cell r="V42">
            <v>479709.03500000003</v>
          </cell>
        </row>
        <row r="43">
          <cell r="C43">
            <v>50006771</v>
          </cell>
          <cell r="D43" t="str">
            <v>CLERK III</v>
          </cell>
          <cell r="E43">
            <v>1060</v>
          </cell>
          <cell r="F43">
            <v>10</v>
          </cell>
          <cell r="G43">
            <v>30</v>
          </cell>
          <cell r="H43">
            <v>50000052</v>
          </cell>
          <cell r="I43" t="str">
            <v>Information Management</v>
          </cell>
          <cell r="J43">
            <v>12608</v>
          </cell>
          <cell r="K43" t="str">
            <v>JIMENEZ</v>
          </cell>
          <cell r="L43" t="str">
            <v>JACLYN</v>
          </cell>
          <cell r="M43" t="str">
            <v>T</v>
          </cell>
          <cell r="O43" t="str">
            <v>GR-017</v>
          </cell>
          <cell r="P43">
            <v>3</v>
          </cell>
          <cell r="Q43">
            <v>0</v>
          </cell>
          <cell r="R43">
            <v>35</v>
          </cell>
          <cell r="S43">
            <v>1826.23</v>
          </cell>
          <cell r="T43">
            <v>0</v>
          </cell>
          <cell r="U43">
            <v>0</v>
          </cell>
          <cell r="V43">
            <v>0</v>
          </cell>
        </row>
        <row r="44">
          <cell r="C44">
            <v>50010900</v>
          </cell>
          <cell r="D44" t="str">
            <v>CORPORATE INFORMATION ANALYST</v>
          </cell>
          <cell r="E44">
            <v>1060</v>
          </cell>
          <cell r="F44">
            <v>10</v>
          </cell>
          <cell r="G44">
            <v>10</v>
          </cell>
          <cell r="H44">
            <v>50000052</v>
          </cell>
          <cell r="I44" t="str">
            <v>Information Management</v>
          </cell>
          <cell r="J44">
            <v>861</v>
          </cell>
          <cell r="K44" t="str">
            <v>POWER</v>
          </cell>
          <cell r="L44" t="str">
            <v>ANDREW</v>
          </cell>
          <cell r="O44" t="str">
            <v>GR-028</v>
          </cell>
          <cell r="P44">
            <v>5</v>
          </cell>
          <cell r="Q44">
            <v>1</v>
          </cell>
          <cell r="R44">
            <v>35</v>
          </cell>
          <cell r="S44">
            <v>1826.23</v>
          </cell>
          <cell r="T44">
            <v>68245.027500000011</v>
          </cell>
          <cell r="U44">
            <v>0</v>
          </cell>
          <cell r="V44">
            <v>68245.027500000011</v>
          </cell>
        </row>
        <row r="45">
          <cell r="C45">
            <v>50006771</v>
          </cell>
          <cell r="D45" t="str">
            <v>RECORDS ADMINISTRATOR</v>
          </cell>
          <cell r="E45">
            <v>1060</v>
          </cell>
          <cell r="F45">
            <v>10</v>
          </cell>
          <cell r="G45">
            <v>10</v>
          </cell>
          <cell r="H45">
            <v>50000052</v>
          </cell>
          <cell r="I45" t="str">
            <v>Information Management</v>
          </cell>
          <cell r="J45">
            <v>5503</v>
          </cell>
          <cell r="K45" t="str">
            <v>BRADSHAW</v>
          </cell>
          <cell r="L45" t="str">
            <v>DIERDRE</v>
          </cell>
          <cell r="N45" t="str">
            <v>Y</v>
          </cell>
          <cell r="O45" t="str">
            <v>GR-017</v>
          </cell>
          <cell r="P45">
            <v>5</v>
          </cell>
          <cell r="Q45">
            <v>1</v>
          </cell>
          <cell r="R45">
            <v>35</v>
          </cell>
          <cell r="S45">
            <v>1826.23</v>
          </cell>
          <cell r="T45">
            <v>43123.014999999999</v>
          </cell>
          <cell r="U45">
            <v>0</v>
          </cell>
          <cell r="V45">
            <v>43123.014999999999</v>
          </cell>
        </row>
        <row r="46">
          <cell r="C46">
            <v>50006770</v>
          </cell>
          <cell r="D46" t="str">
            <v>RECORDS ADMINISTRATOR</v>
          </cell>
          <cell r="E46">
            <v>1060</v>
          </cell>
          <cell r="F46">
            <v>10</v>
          </cell>
          <cell r="G46">
            <v>10</v>
          </cell>
          <cell r="H46">
            <v>50000052</v>
          </cell>
          <cell r="I46" t="str">
            <v>Information Management</v>
          </cell>
          <cell r="J46">
            <v>9403</v>
          </cell>
          <cell r="K46" t="str">
            <v>WRIGHT</v>
          </cell>
          <cell r="L46" t="str">
            <v>ELIZABETH</v>
          </cell>
          <cell r="O46" t="str">
            <v>GR-026</v>
          </cell>
          <cell r="P46">
            <v>4</v>
          </cell>
          <cell r="Q46">
            <v>1</v>
          </cell>
          <cell r="R46">
            <v>35</v>
          </cell>
          <cell r="S46">
            <v>1826.23</v>
          </cell>
          <cell r="T46">
            <v>62694.710000000006</v>
          </cell>
          <cell r="U46">
            <v>0</v>
          </cell>
          <cell r="V46">
            <v>62694.710000000006</v>
          </cell>
        </row>
        <row r="47">
          <cell r="Q47">
            <v>3</v>
          </cell>
          <cell r="T47">
            <v>174062.7525</v>
          </cell>
          <cell r="U47">
            <v>0</v>
          </cell>
          <cell r="V47">
            <v>174062.7525</v>
          </cell>
        </row>
        <row r="48">
          <cell r="C48">
            <v>50006748</v>
          </cell>
          <cell r="D48" t="str">
            <v>CLERK III</v>
          </cell>
          <cell r="E48">
            <v>1060</v>
          </cell>
          <cell r="F48">
            <v>10</v>
          </cell>
          <cell r="G48">
            <v>30</v>
          </cell>
          <cell r="H48">
            <v>50000044</v>
          </cell>
          <cell r="I48" t="str">
            <v>Information Services</v>
          </cell>
          <cell r="J48">
            <v>14143</v>
          </cell>
          <cell r="K48" t="str">
            <v>SELBY</v>
          </cell>
          <cell r="L48" t="str">
            <v>NICKOLA</v>
          </cell>
          <cell r="M48" t="str">
            <v>T</v>
          </cell>
          <cell r="N48" t="str">
            <v>Y</v>
          </cell>
          <cell r="O48" t="str">
            <v>GR-017</v>
          </cell>
          <cell r="P48">
            <v>5</v>
          </cell>
          <cell r="Q48">
            <v>0</v>
          </cell>
          <cell r="R48">
            <v>35</v>
          </cell>
          <cell r="S48">
            <v>1826.23</v>
          </cell>
          <cell r="T48">
            <v>0</v>
          </cell>
          <cell r="U48">
            <v>0</v>
          </cell>
          <cell r="V48">
            <v>0</v>
          </cell>
        </row>
        <row r="49">
          <cell r="C49">
            <v>50006748</v>
          </cell>
          <cell r="D49" t="str">
            <v>CLERK III</v>
          </cell>
          <cell r="E49">
            <v>1060</v>
          </cell>
          <cell r="F49">
            <v>10</v>
          </cell>
          <cell r="G49">
            <v>10</v>
          </cell>
          <cell r="H49">
            <v>50000044</v>
          </cell>
          <cell r="I49" t="str">
            <v>Information Services</v>
          </cell>
          <cell r="J49">
            <v>4517</v>
          </cell>
          <cell r="K49" t="str">
            <v>CANTRELL</v>
          </cell>
          <cell r="L49" t="str">
            <v>LAWRENCE</v>
          </cell>
          <cell r="O49" t="str">
            <v>GR-017</v>
          </cell>
          <cell r="P49">
            <v>5</v>
          </cell>
          <cell r="Q49">
            <v>1</v>
          </cell>
          <cell r="R49">
            <v>35</v>
          </cell>
          <cell r="S49">
            <v>1826.23</v>
          </cell>
          <cell r="T49">
            <v>43293.282500000001</v>
          </cell>
          <cell r="U49">
            <v>0</v>
          </cell>
          <cell r="V49">
            <v>43293.282500000001</v>
          </cell>
        </row>
        <row r="50">
          <cell r="C50">
            <v>50017576</v>
          </cell>
          <cell r="D50" t="str">
            <v>CLERK III</v>
          </cell>
          <cell r="E50">
            <v>1060</v>
          </cell>
          <cell r="F50">
            <v>70</v>
          </cell>
          <cell r="G50">
            <v>50</v>
          </cell>
          <cell r="H50">
            <v>50000044</v>
          </cell>
          <cell r="I50" t="str">
            <v>Information Services</v>
          </cell>
          <cell r="J50">
            <v>8115</v>
          </cell>
          <cell r="K50" t="str">
            <v>BUCK</v>
          </cell>
          <cell r="L50" t="str">
            <v>FRANCESCA</v>
          </cell>
          <cell r="M50" t="str">
            <v>T</v>
          </cell>
          <cell r="O50" t="str">
            <v>GR-017</v>
          </cell>
          <cell r="P50">
            <v>3</v>
          </cell>
          <cell r="Q50">
            <v>0.5</v>
          </cell>
          <cell r="R50">
            <v>17.5</v>
          </cell>
          <cell r="S50">
            <v>913.11500000000001</v>
          </cell>
          <cell r="T50">
            <v>19953.537500000002</v>
          </cell>
          <cell r="U50">
            <v>0</v>
          </cell>
          <cell r="V50">
            <v>19953.537500000002</v>
          </cell>
        </row>
        <row r="51">
          <cell r="C51">
            <v>50027019</v>
          </cell>
          <cell r="D51" t="str">
            <v>CLERK III</v>
          </cell>
          <cell r="E51">
            <v>1060</v>
          </cell>
          <cell r="F51">
            <v>10</v>
          </cell>
          <cell r="H51">
            <v>50000044</v>
          </cell>
          <cell r="I51" t="str">
            <v>Information Services</v>
          </cell>
          <cell r="K51" t="str">
            <v>VACANT</v>
          </cell>
          <cell r="M51" t="str">
            <v>E</v>
          </cell>
          <cell r="O51" t="str">
            <v>GR-017</v>
          </cell>
          <cell r="P51">
            <v>3</v>
          </cell>
          <cell r="Q51">
            <v>0.5</v>
          </cell>
          <cell r="R51">
            <v>17.5</v>
          </cell>
          <cell r="S51">
            <v>913.11500000000001</v>
          </cell>
          <cell r="T51">
            <v>19953.537500000002</v>
          </cell>
          <cell r="U51">
            <v>0</v>
          </cell>
          <cell r="V51">
            <v>19953.537500000002</v>
          </cell>
        </row>
        <row r="52">
          <cell r="C52">
            <v>50006739</v>
          </cell>
          <cell r="D52" t="str">
            <v>CLERK IV</v>
          </cell>
          <cell r="E52">
            <v>1060</v>
          </cell>
          <cell r="F52">
            <v>10</v>
          </cell>
          <cell r="G52">
            <v>10</v>
          </cell>
          <cell r="H52">
            <v>50000044</v>
          </cell>
          <cell r="I52" t="str">
            <v>Information Services</v>
          </cell>
          <cell r="J52">
            <v>4820</v>
          </cell>
          <cell r="K52" t="str">
            <v>RAE</v>
          </cell>
          <cell r="L52" t="str">
            <v>SHOBHA</v>
          </cell>
          <cell r="O52" t="str">
            <v>GR-019</v>
          </cell>
          <cell r="P52">
            <v>5</v>
          </cell>
          <cell r="Q52">
            <v>1</v>
          </cell>
          <cell r="R52">
            <v>35</v>
          </cell>
          <cell r="S52">
            <v>1826.23</v>
          </cell>
          <cell r="T52">
            <v>46964.612500000003</v>
          </cell>
          <cell r="U52">
            <v>0</v>
          </cell>
          <cell r="V52">
            <v>46964.612500000003</v>
          </cell>
        </row>
        <row r="53">
          <cell r="C53">
            <v>50012293</v>
          </cell>
          <cell r="D53" t="str">
            <v>CLERK IV</v>
          </cell>
          <cell r="E53">
            <v>1060</v>
          </cell>
          <cell r="F53">
            <v>10</v>
          </cell>
          <cell r="G53">
            <v>70</v>
          </cell>
          <cell r="H53">
            <v>50000044</v>
          </cell>
          <cell r="I53" t="str">
            <v>Information Services</v>
          </cell>
          <cell r="J53">
            <v>9087</v>
          </cell>
          <cell r="K53" t="str">
            <v>THOMAS</v>
          </cell>
          <cell r="L53" t="str">
            <v>ROBIN</v>
          </cell>
          <cell r="O53" t="str">
            <v>GR-019</v>
          </cell>
          <cell r="P53">
            <v>5</v>
          </cell>
          <cell r="Q53">
            <v>0.5</v>
          </cell>
          <cell r="R53">
            <v>17.5</v>
          </cell>
          <cell r="S53">
            <v>913.11500000000001</v>
          </cell>
          <cell r="T53">
            <v>23481.802500000002</v>
          </cell>
          <cell r="U53">
            <v>0</v>
          </cell>
          <cell r="V53">
            <v>23481.802500000002</v>
          </cell>
        </row>
        <row r="54">
          <cell r="C54">
            <v>50006743</v>
          </cell>
          <cell r="D54" t="str">
            <v>CLERK TYPIST III</v>
          </cell>
          <cell r="E54">
            <v>1060</v>
          </cell>
          <cell r="F54">
            <v>10</v>
          </cell>
          <cell r="G54">
            <v>10</v>
          </cell>
          <cell r="H54">
            <v>50000044</v>
          </cell>
          <cell r="I54" t="str">
            <v>Information Services</v>
          </cell>
          <cell r="J54">
            <v>4853</v>
          </cell>
          <cell r="K54" t="str">
            <v>GOODWYNE</v>
          </cell>
          <cell r="L54" t="str">
            <v>ANNE</v>
          </cell>
          <cell r="O54" t="str">
            <v>GR-015</v>
          </cell>
          <cell r="P54">
            <v>4</v>
          </cell>
          <cell r="Q54">
            <v>1</v>
          </cell>
          <cell r="R54">
            <v>35</v>
          </cell>
          <cell r="S54">
            <v>1826.23</v>
          </cell>
          <cell r="T54">
            <v>39912.112500000003</v>
          </cell>
          <cell r="U54">
            <v>0</v>
          </cell>
          <cell r="V54">
            <v>39912.112500000003</v>
          </cell>
        </row>
        <row r="55">
          <cell r="C55">
            <v>50006877</v>
          </cell>
          <cell r="D55" t="str">
            <v>MANAGER INFORMATION AND PRIVACY</v>
          </cell>
          <cell r="E55">
            <v>1060</v>
          </cell>
          <cell r="F55">
            <v>10</v>
          </cell>
          <cell r="G55">
            <v>10</v>
          </cell>
          <cell r="H55">
            <v>50000044</v>
          </cell>
          <cell r="I55" t="str">
            <v>Information Services</v>
          </cell>
          <cell r="J55">
            <v>341</v>
          </cell>
          <cell r="K55" t="str">
            <v>HANCOCK</v>
          </cell>
          <cell r="L55" t="str">
            <v>PAUL</v>
          </cell>
          <cell r="O55" t="str">
            <v>BND-008</v>
          </cell>
          <cell r="P55">
            <v>5</v>
          </cell>
          <cell r="Q55">
            <v>1</v>
          </cell>
          <cell r="R55">
            <v>35</v>
          </cell>
          <cell r="S55">
            <v>1826.23</v>
          </cell>
          <cell r="T55">
            <v>76036.025000000009</v>
          </cell>
          <cell r="U55">
            <v>0</v>
          </cell>
          <cell r="V55">
            <v>76036.025000000009</v>
          </cell>
        </row>
        <row r="56">
          <cell r="C56">
            <v>50006877</v>
          </cell>
          <cell r="D56" t="str">
            <v>MANAGER INFORMATION AND PRIVACY</v>
          </cell>
          <cell r="E56">
            <v>1060</v>
          </cell>
          <cell r="F56">
            <v>10</v>
          </cell>
          <cell r="G56">
            <v>30</v>
          </cell>
          <cell r="H56">
            <v>50000044</v>
          </cell>
          <cell r="I56" t="str">
            <v>Information Services</v>
          </cell>
          <cell r="J56">
            <v>15817</v>
          </cell>
          <cell r="K56" t="str">
            <v>MULLER</v>
          </cell>
          <cell r="L56" t="str">
            <v>MONICA</v>
          </cell>
          <cell r="M56" t="str">
            <v>T</v>
          </cell>
          <cell r="N56" t="str">
            <v>Y</v>
          </cell>
          <cell r="O56" t="str">
            <v>BND-008</v>
          </cell>
          <cell r="P56">
            <v>5</v>
          </cell>
          <cell r="Q56">
            <v>0</v>
          </cell>
          <cell r="R56">
            <v>35</v>
          </cell>
          <cell r="S56">
            <v>1826.23</v>
          </cell>
          <cell r="T56">
            <v>0</v>
          </cell>
          <cell r="U56">
            <v>0</v>
          </cell>
          <cell r="V56">
            <v>0</v>
          </cell>
        </row>
        <row r="57">
          <cell r="Q57">
            <v>5.5</v>
          </cell>
          <cell r="T57">
            <v>269594.91000000003</v>
          </cell>
          <cell r="U57">
            <v>0</v>
          </cell>
          <cell r="V57">
            <v>269594.91000000003</v>
          </cell>
        </row>
        <row r="58">
          <cell r="C58">
            <v>50009326</v>
          </cell>
          <cell r="D58" t="str">
            <v>COORDINATOR NIST</v>
          </cell>
          <cell r="E58">
            <v>1060</v>
          </cell>
          <cell r="F58">
            <v>10</v>
          </cell>
          <cell r="G58">
            <v>10</v>
          </cell>
          <cell r="H58">
            <v>50000045</v>
          </cell>
          <cell r="I58" t="str">
            <v>Neighbourhood Integrated Service Teams</v>
          </cell>
          <cell r="J58">
            <v>3036</v>
          </cell>
          <cell r="K58" t="str">
            <v>CHEUNG</v>
          </cell>
          <cell r="L58" t="str">
            <v>NANCY</v>
          </cell>
          <cell r="O58" t="str">
            <v>GR-024</v>
          </cell>
          <cell r="P58">
            <v>5</v>
          </cell>
          <cell r="Q58">
            <v>1</v>
          </cell>
          <cell r="R58">
            <v>35</v>
          </cell>
          <cell r="S58">
            <v>1826.23</v>
          </cell>
          <cell r="T58">
            <v>57760.982500000006</v>
          </cell>
          <cell r="U58">
            <v>0</v>
          </cell>
          <cell r="V58">
            <v>57760.982500000006</v>
          </cell>
        </row>
        <row r="59">
          <cell r="Q59">
            <v>1</v>
          </cell>
          <cell r="T59">
            <v>57760.982500000006</v>
          </cell>
          <cell r="U59">
            <v>0</v>
          </cell>
          <cell r="V59">
            <v>57760.982500000006</v>
          </cell>
        </row>
        <row r="60">
          <cell r="C60">
            <v>50028175</v>
          </cell>
          <cell r="D60" t="str">
            <v>ASSISTANT DIRECTOR COMMUNICATIONS</v>
          </cell>
          <cell r="E60">
            <v>1060</v>
          </cell>
          <cell r="F60">
            <v>10</v>
          </cell>
          <cell r="G60">
            <v>10</v>
          </cell>
          <cell r="H60">
            <v>50000049</v>
          </cell>
          <cell r="I60" t="str">
            <v>Corporate Communications</v>
          </cell>
          <cell r="J60">
            <v>10312</v>
          </cell>
          <cell r="K60" t="str">
            <v>YOUNG</v>
          </cell>
          <cell r="L60" t="str">
            <v>JENNIFER</v>
          </cell>
          <cell r="O60" t="str">
            <v>BND-010</v>
          </cell>
          <cell r="P60">
            <v>5</v>
          </cell>
          <cell r="Q60">
            <v>1</v>
          </cell>
          <cell r="R60">
            <v>35</v>
          </cell>
          <cell r="S60">
            <v>1826.23</v>
          </cell>
          <cell r="T60">
            <v>88413.162500000006</v>
          </cell>
          <cell r="U60">
            <v>0</v>
          </cell>
          <cell r="V60">
            <v>88413.162500000006</v>
          </cell>
        </row>
        <row r="61">
          <cell r="C61">
            <v>50027018</v>
          </cell>
          <cell r="D61" t="str">
            <v>CLERK TYPIST III</v>
          </cell>
          <cell r="E61">
            <v>1060</v>
          </cell>
          <cell r="F61">
            <v>10</v>
          </cell>
          <cell r="G61">
            <v>10</v>
          </cell>
          <cell r="H61">
            <v>50000049</v>
          </cell>
          <cell r="I61" t="str">
            <v>Corporate Communications</v>
          </cell>
          <cell r="J61">
            <v>10354</v>
          </cell>
          <cell r="K61" t="str">
            <v>WEBB</v>
          </cell>
          <cell r="L61" t="str">
            <v>LINDSAY</v>
          </cell>
          <cell r="O61" t="str">
            <v>GR-015</v>
          </cell>
          <cell r="P61">
            <v>5</v>
          </cell>
          <cell r="Q61">
            <v>1</v>
          </cell>
          <cell r="R61">
            <v>35</v>
          </cell>
          <cell r="S61">
            <v>1826.23</v>
          </cell>
          <cell r="T61">
            <v>39912.112500000003</v>
          </cell>
          <cell r="U61">
            <v>0</v>
          </cell>
          <cell r="V61">
            <v>39912.112500000003</v>
          </cell>
        </row>
        <row r="62">
          <cell r="C62">
            <v>50006750</v>
          </cell>
          <cell r="D62" t="str">
            <v>COMMUNICATIONS COORDINATOR I</v>
          </cell>
          <cell r="E62">
            <v>1060</v>
          </cell>
          <cell r="F62">
            <v>10</v>
          </cell>
          <cell r="G62">
            <v>10</v>
          </cell>
          <cell r="H62">
            <v>50000049</v>
          </cell>
          <cell r="I62" t="str">
            <v>Corporate Communications</v>
          </cell>
          <cell r="J62">
            <v>6222</v>
          </cell>
          <cell r="K62" t="str">
            <v>ENG</v>
          </cell>
          <cell r="L62" t="str">
            <v>NANCY</v>
          </cell>
          <cell r="O62" t="str">
            <v>GR-025</v>
          </cell>
          <cell r="P62">
            <v>5</v>
          </cell>
          <cell r="Q62">
            <v>1</v>
          </cell>
          <cell r="R62">
            <v>35</v>
          </cell>
          <cell r="S62">
            <v>1826.23</v>
          </cell>
          <cell r="T62">
            <v>60152.787500000006</v>
          </cell>
          <cell r="U62">
            <v>0</v>
          </cell>
          <cell r="V62">
            <v>60152.787500000006</v>
          </cell>
        </row>
        <row r="63">
          <cell r="C63">
            <v>50021251</v>
          </cell>
          <cell r="D63" t="str">
            <v>COMMUNICATIONS COORDINATOR I</v>
          </cell>
          <cell r="E63">
            <v>1060</v>
          </cell>
          <cell r="F63">
            <v>10</v>
          </cell>
          <cell r="G63">
            <v>10</v>
          </cell>
          <cell r="H63">
            <v>50000049</v>
          </cell>
          <cell r="I63" t="str">
            <v>Corporate Communications</v>
          </cell>
          <cell r="J63">
            <v>12553</v>
          </cell>
          <cell r="K63" t="str">
            <v>WILSON</v>
          </cell>
          <cell r="L63" t="str">
            <v>HAMISH</v>
          </cell>
          <cell r="O63" t="str">
            <v>GR-025</v>
          </cell>
          <cell r="P63">
            <v>3</v>
          </cell>
          <cell r="Q63">
            <v>1</v>
          </cell>
          <cell r="R63">
            <v>35</v>
          </cell>
          <cell r="S63">
            <v>1826.23</v>
          </cell>
          <cell r="T63">
            <v>58780.572500000002</v>
          </cell>
          <cell r="U63">
            <v>0</v>
          </cell>
          <cell r="V63">
            <v>58780.572500000002</v>
          </cell>
        </row>
        <row r="64">
          <cell r="C64">
            <v>50006772</v>
          </cell>
          <cell r="D64" t="str">
            <v>COMMUNICATIONS COORDINATOR II</v>
          </cell>
          <cell r="E64">
            <v>1060</v>
          </cell>
          <cell r="F64">
            <v>10</v>
          </cell>
          <cell r="G64">
            <v>10</v>
          </cell>
          <cell r="H64">
            <v>50000049</v>
          </cell>
          <cell r="I64" t="str">
            <v>Corporate Communications</v>
          </cell>
          <cell r="J64">
            <v>3365</v>
          </cell>
          <cell r="K64" t="str">
            <v>HERATY</v>
          </cell>
          <cell r="L64" t="str">
            <v>PAUL</v>
          </cell>
          <cell r="O64" t="str">
            <v>GR-027</v>
          </cell>
          <cell r="P64">
            <v>5</v>
          </cell>
          <cell r="Q64">
            <v>1</v>
          </cell>
          <cell r="R64">
            <v>35</v>
          </cell>
          <cell r="S64">
            <v>1826.23</v>
          </cell>
          <cell r="T64">
            <v>65471.380000000005</v>
          </cell>
          <cell r="U64">
            <v>0</v>
          </cell>
          <cell r="V64">
            <v>65471.380000000005</v>
          </cell>
        </row>
        <row r="65">
          <cell r="C65">
            <v>50010239</v>
          </cell>
          <cell r="D65" t="str">
            <v>COMMUNICATIONS OFFICER</v>
          </cell>
          <cell r="E65">
            <v>1060</v>
          </cell>
          <cell r="F65">
            <v>10</v>
          </cell>
          <cell r="G65">
            <v>10</v>
          </cell>
          <cell r="H65">
            <v>50000049</v>
          </cell>
          <cell r="I65" t="str">
            <v>Corporate Communications</v>
          </cell>
          <cell r="J65">
            <v>6231</v>
          </cell>
          <cell r="K65" t="str">
            <v>DONOVAN</v>
          </cell>
          <cell r="L65" t="str">
            <v>THOMAS</v>
          </cell>
          <cell r="O65" t="str">
            <v>GR-023</v>
          </cell>
          <cell r="P65">
            <v>5</v>
          </cell>
          <cell r="Q65">
            <v>1</v>
          </cell>
          <cell r="R65">
            <v>35</v>
          </cell>
          <cell r="S65">
            <v>1826.23</v>
          </cell>
          <cell r="T65">
            <v>55387.3125</v>
          </cell>
          <cell r="U65">
            <v>0</v>
          </cell>
          <cell r="V65">
            <v>55387.3125</v>
          </cell>
        </row>
        <row r="66">
          <cell r="C66">
            <v>50006914</v>
          </cell>
          <cell r="D66" t="str">
            <v>DIRECTOR COMMUNICATIONS</v>
          </cell>
          <cell r="E66">
            <v>1060</v>
          </cell>
          <cell r="F66">
            <v>10</v>
          </cell>
          <cell r="G66">
            <v>10</v>
          </cell>
          <cell r="H66">
            <v>50000049</v>
          </cell>
          <cell r="I66" t="str">
            <v>Corporate Communications</v>
          </cell>
          <cell r="J66">
            <v>4562</v>
          </cell>
          <cell r="K66" t="str">
            <v>CLEMENT</v>
          </cell>
          <cell r="L66" t="str">
            <v>CATHERINE</v>
          </cell>
          <cell r="O66" t="str">
            <v>BND-011</v>
          </cell>
          <cell r="P66">
            <v>5</v>
          </cell>
          <cell r="Q66">
            <v>1</v>
          </cell>
          <cell r="R66">
            <v>35</v>
          </cell>
          <cell r="S66">
            <v>1826.23</v>
          </cell>
          <cell r="T66">
            <v>95464.654999999999</v>
          </cell>
          <cell r="U66">
            <v>0</v>
          </cell>
          <cell r="V66">
            <v>95464.654999999999</v>
          </cell>
        </row>
        <row r="67">
          <cell r="C67">
            <v>50009327</v>
          </cell>
          <cell r="D67" t="str">
            <v>GRAPHICS DESIGNER</v>
          </cell>
          <cell r="E67">
            <v>1060</v>
          </cell>
          <cell r="F67">
            <v>10</v>
          </cell>
          <cell r="G67">
            <v>10</v>
          </cell>
          <cell r="H67">
            <v>50000049</v>
          </cell>
          <cell r="I67" t="str">
            <v>Corporate Communications</v>
          </cell>
          <cell r="J67">
            <v>920</v>
          </cell>
          <cell r="K67" t="str">
            <v>AYRES</v>
          </cell>
          <cell r="L67" t="str">
            <v>ELAINE</v>
          </cell>
          <cell r="O67" t="str">
            <v>GR-024</v>
          </cell>
          <cell r="P67">
            <v>5</v>
          </cell>
          <cell r="Q67">
            <v>1</v>
          </cell>
          <cell r="R67">
            <v>35</v>
          </cell>
          <cell r="S67">
            <v>1826.23</v>
          </cell>
          <cell r="T67">
            <v>57760.982500000006</v>
          </cell>
          <cell r="U67">
            <v>0</v>
          </cell>
          <cell r="V67">
            <v>57760.982500000006</v>
          </cell>
        </row>
        <row r="68">
          <cell r="Q68">
            <v>8</v>
          </cell>
          <cell r="T68">
            <v>521342.96500000003</v>
          </cell>
          <cell r="U68">
            <v>0</v>
          </cell>
          <cell r="V68">
            <v>521342.96500000003</v>
          </cell>
        </row>
        <row r="69">
          <cell r="C69">
            <v>50005472</v>
          </cell>
          <cell r="D69" t="str">
            <v>MICROFILM OPERATOR</v>
          </cell>
          <cell r="E69">
            <v>1060</v>
          </cell>
          <cell r="F69">
            <v>10</v>
          </cell>
          <cell r="G69">
            <v>30</v>
          </cell>
          <cell r="H69">
            <v>50010395</v>
          </cell>
          <cell r="I69" t="str">
            <v>Microfilm</v>
          </cell>
          <cell r="J69">
            <v>15325</v>
          </cell>
          <cell r="K69" t="str">
            <v>VILLAMIN</v>
          </cell>
          <cell r="L69" t="str">
            <v>VICENTE</v>
          </cell>
          <cell r="M69" t="str">
            <v>T</v>
          </cell>
          <cell r="N69" t="str">
            <v>Y</v>
          </cell>
          <cell r="O69" t="str">
            <v>GR-013</v>
          </cell>
          <cell r="P69">
            <v>5</v>
          </cell>
          <cell r="Q69">
            <v>0</v>
          </cell>
          <cell r="R69">
            <v>35</v>
          </cell>
          <cell r="S69">
            <v>1826.23</v>
          </cell>
          <cell r="T69">
            <v>0</v>
          </cell>
          <cell r="U69">
            <v>0</v>
          </cell>
          <cell r="V69">
            <v>0</v>
          </cell>
        </row>
        <row r="70">
          <cell r="C70">
            <v>50005472</v>
          </cell>
          <cell r="D70" t="str">
            <v>MICROFILM OPERATOR</v>
          </cell>
          <cell r="E70">
            <v>1060</v>
          </cell>
          <cell r="F70">
            <v>10</v>
          </cell>
          <cell r="G70">
            <v>10</v>
          </cell>
          <cell r="H70">
            <v>50010395</v>
          </cell>
          <cell r="I70" t="str">
            <v>Microfilm</v>
          </cell>
          <cell r="J70">
            <v>10054</v>
          </cell>
          <cell r="K70" t="str">
            <v>ZUFFA</v>
          </cell>
          <cell r="L70" t="str">
            <v>DESTA</v>
          </cell>
          <cell r="O70" t="str">
            <v>GR-013</v>
          </cell>
          <cell r="P70">
            <v>5</v>
          </cell>
          <cell r="Q70">
            <v>1</v>
          </cell>
          <cell r="R70">
            <v>35</v>
          </cell>
          <cell r="S70">
            <v>1826.23</v>
          </cell>
          <cell r="T70">
            <v>36843.267500000002</v>
          </cell>
          <cell r="U70">
            <v>0</v>
          </cell>
          <cell r="V70">
            <v>36843.267500000002</v>
          </cell>
        </row>
        <row r="71">
          <cell r="C71">
            <v>50005473</v>
          </cell>
          <cell r="D71" t="str">
            <v>MICROFILM OPERATOR</v>
          </cell>
          <cell r="E71">
            <v>1060</v>
          </cell>
          <cell r="F71">
            <v>10</v>
          </cell>
          <cell r="G71">
            <v>10</v>
          </cell>
          <cell r="H71">
            <v>50010395</v>
          </cell>
          <cell r="I71" t="str">
            <v>Microfilm</v>
          </cell>
          <cell r="J71">
            <v>9162</v>
          </cell>
          <cell r="K71" t="str">
            <v>MULLIGAN</v>
          </cell>
          <cell r="L71" t="str">
            <v>NANCY</v>
          </cell>
          <cell r="O71" t="str">
            <v>GR-013</v>
          </cell>
          <cell r="P71">
            <v>5</v>
          </cell>
          <cell r="Q71">
            <v>1</v>
          </cell>
          <cell r="R71">
            <v>35</v>
          </cell>
          <cell r="S71">
            <v>1826.23</v>
          </cell>
          <cell r="T71">
            <v>36843.267500000002</v>
          </cell>
          <cell r="U71">
            <v>0</v>
          </cell>
          <cell r="V71">
            <v>36843.267500000002</v>
          </cell>
        </row>
        <row r="72">
          <cell r="C72">
            <v>50005473</v>
          </cell>
          <cell r="D72" t="str">
            <v>MICROFILM OPERATOR</v>
          </cell>
          <cell r="E72">
            <v>1060</v>
          </cell>
          <cell r="F72">
            <v>10</v>
          </cell>
          <cell r="G72">
            <v>30</v>
          </cell>
          <cell r="H72">
            <v>50010395</v>
          </cell>
          <cell r="I72" t="str">
            <v>Microfilm</v>
          </cell>
          <cell r="J72">
            <v>15301</v>
          </cell>
          <cell r="K72" t="str">
            <v>NGUYEN</v>
          </cell>
          <cell r="L72" t="str">
            <v>SUSAN</v>
          </cell>
          <cell r="M72" t="str">
            <v>T</v>
          </cell>
          <cell r="N72" t="str">
            <v>Y</v>
          </cell>
          <cell r="O72" t="str">
            <v>GR-013</v>
          </cell>
          <cell r="P72">
            <v>5</v>
          </cell>
          <cell r="Q72">
            <v>0</v>
          </cell>
          <cell r="R72">
            <v>35</v>
          </cell>
          <cell r="S72">
            <v>1826.23</v>
          </cell>
          <cell r="T72">
            <v>0</v>
          </cell>
          <cell r="U72">
            <v>0</v>
          </cell>
          <cell r="V72">
            <v>0</v>
          </cell>
        </row>
        <row r="73">
          <cell r="C73">
            <v>50005471</v>
          </cell>
          <cell r="D73" t="str">
            <v>MICROFILM SUPERVISOR</v>
          </cell>
          <cell r="E73">
            <v>1060</v>
          </cell>
          <cell r="F73">
            <v>10</v>
          </cell>
          <cell r="G73">
            <v>10</v>
          </cell>
          <cell r="H73">
            <v>50010395</v>
          </cell>
          <cell r="I73" t="str">
            <v>Microfilm</v>
          </cell>
          <cell r="J73">
            <v>4354</v>
          </cell>
          <cell r="K73" t="str">
            <v>STETSKI</v>
          </cell>
          <cell r="L73" t="str">
            <v>BARBARA</v>
          </cell>
          <cell r="O73" t="str">
            <v>GR-022</v>
          </cell>
          <cell r="P73">
            <v>5</v>
          </cell>
          <cell r="Q73">
            <v>1</v>
          </cell>
          <cell r="R73">
            <v>35</v>
          </cell>
          <cell r="S73">
            <v>1826.23</v>
          </cell>
          <cell r="T73">
            <v>53101.295000000006</v>
          </cell>
          <cell r="U73">
            <v>0</v>
          </cell>
          <cell r="V73">
            <v>53101.295000000006</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ppendix Police"/>
      <sheetName val="Police"/>
      <sheetName val="Detail 2003-05"/>
      <sheetName val="Detail 2003-05 (Split)"/>
      <sheetName val="Detail 2006-08"/>
      <sheetName val="Detail 2006-08 (Split)"/>
      <sheetName val="Sheet1"/>
    </sheetNames>
    <sheetDataSet>
      <sheetData sheetId="0"/>
      <sheetData sheetId="1"/>
      <sheetData sheetId="2"/>
      <sheetData sheetId="3"/>
      <sheetData sheetId="4"/>
      <sheetData sheetId="5"/>
      <sheetData sheetId="6"/>
      <sheetData sheetId="7">
        <row r="4">
          <cell r="A4" t="str">
            <v>On Schedule</v>
          </cell>
        </row>
        <row r="5">
          <cell r="A5" t="str">
            <v>Extended</v>
          </cell>
        </row>
        <row r="6">
          <cell r="A6" t="str">
            <v>Reset</v>
          </cell>
        </row>
        <row r="7">
          <cell r="A7" t="str">
            <v>Pending</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Water Rates"/>
      <sheetName val="Program Summary - Gross figures"/>
      <sheetName val="LRP Sales by muni"/>
      <sheetName val="LRP demand by muni "/>
      <sheetName val="Alternative rate calc"/>
      <sheetName val="Summary Change"/>
      <sheetName val="Water Sales"/>
      <sheetName val="Calculation of rate"/>
    </sheetNames>
    <sheetDataSet>
      <sheetData sheetId="0" refreshError="1">
        <row r="23">
          <cell r="G23">
            <v>0.18963348285627146</v>
          </cell>
          <cell r="H23">
            <v>0.20377427359507244</v>
          </cell>
          <cell r="I23">
            <v>0.22984017771425427</v>
          </cell>
          <cell r="J23">
            <v>0.26290107979112592</v>
          </cell>
          <cell r="K23">
            <v>0.32233047166835022</v>
          </cell>
          <cell r="L23">
            <v>0.34089220406116227</v>
          </cell>
          <cell r="M23">
            <v>0.3381020142916677</v>
          </cell>
          <cell r="N23">
            <v>0.33978287301223409</v>
          </cell>
          <cell r="O23">
            <v>0.34046082052051535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s>
    <sheetDataSet>
      <sheetData sheetId="0" refreshError="1"/>
      <sheetData sheetId="1" refreshError="1"/>
      <sheetData sheetId="2" refreshError="1"/>
      <sheetData sheetId="3" refreshError="1">
        <row r="23">
          <cell r="G23">
            <v>0.19682182614198263</v>
          </cell>
          <cell r="H23">
            <v>0.22339277260848234</v>
          </cell>
          <cell r="I23">
            <v>0.25485014459071803</v>
          </cell>
          <cell r="J23">
            <v>0.32517782348248553</v>
          </cell>
          <cell r="K23">
            <v>0.36400759346747386</v>
          </cell>
          <cell r="L23">
            <v>0.370800109168752</v>
          </cell>
          <cell r="M23">
            <v>0.3763919956293485</v>
          </cell>
          <cell r="N23">
            <v>0.38152182952568198</v>
          </cell>
          <cell r="O23">
            <v>0.37848248813791424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Approval List"/>
      <sheetName val="Sheet2"/>
      <sheetName val="Advance Approval List (2)"/>
      <sheetName val="Reason"/>
    </sheetNames>
    <sheetDataSet>
      <sheetData sheetId="0"/>
      <sheetData sheetId="1"/>
      <sheetData sheetId="2"/>
      <sheetData sheetId="3">
        <row r="2">
          <cell r="A2" t="str">
            <v>For procurement purpose</v>
          </cell>
        </row>
        <row r="3">
          <cell r="A3" t="str">
            <v>Required for ongoing program</v>
          </cell>
        </row>
        <row r="4">
          <cell r="A4" t="str">
            <v>To allow planning work to commence in Q1 2015</v>
          </cell>
        </row>
        <row r="5">
          <cell r="A5" t="str">
            <v>Other (as specified in Comments column)</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icCapital_Submission"/>
      <sheetName val="Data Consolidation"/>
      <sheetName val="drop_downs"/>
      <sheetName val="SC Drop Downs"/>
    </sheetNames>
    <sheetDataSet>
      <sheetData sheetId="0" refreshError="1"/>
      <sheetData sheetId="1" refreshError="1"/>
      <sheetData sheetId="2" refreshError="1"/>
      <sheetData sheetId="3">
        <row r="15">
          <cell r="C15" t="str">
            <v>(select)</v>
          </cell>
        </row>
        <row r="16">
          <cell r="C16" t="str">
            <v>Existing asset/service</v>
          </cell>
        </row>
        <row r="17">
          <cell r="C17" t="str">
            <v>New asset/service</v>
          </cell>
        </row>
      </sheetData>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ubmissions Summary"/>
      <sheetName val="Dropdowns"/>
    </sheetNames>
    <sheetDataSet>
      <sheetData sheetId="0" refreshError="1"/>
      <sheetData sheetId="1">
        <row r="15">
          <cell r="A15" t="str">
            <v>(select)</v>
          </cell>
        </row>
        <row r="16">
          <cell r="A16" t="str">
            <v>Y</v>
          </cell>
        </row>
        <row r="17">
          <cell r="A17" t="str">
            <v>N</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s Listing (Jennifer)"/>
      <sheetName val="Reserves Listing (James)"/>
      <sheetName val="Reserves Listing"/>
      <sheetName val="Financials"/>
      <sheetName val="Reserve Info Sheet"/>
      <sheetName val="Report Reference"/>
      <sheetName val="Drop-down List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Snr Exempt Pay Rates"/>
      <sheetName val="Exempt Pay Rates"/>
      <sheetName val="CUPE 15 Non Pay Rates"/>
      <sheetName val="CUPE 1004 NON Parks Pay Rates"/>
      <sheetName val="Sheet4"/>
    </sheetNames>
    <sheetDataSet>
      <sheetData sheetId="0" refreshError="1"/>
      <sheetData sheetId="1">
        <row r="3">
          <cell r="A3" t="str">
            <v>Snr Exempt</v>
          </cell>
        </row>
        <row r="4">
          <cell r="A4" t="str">
            <v>Exempt</v>
          </cell>
        </row>
        <row r="5">
          <cell r="A5" t="str">
            <v>CUPE 15 Non Parks</v>
          </cell>
        </row>
        <row r="6">
          <cell r="A6" t="str">
            <v>CUPE 1004 Non Parks</v>
          </cell>
        </row>
        <row r="10">
          <cell r="A10" t="str">
            <v>RFT</v>
          </cell>
        </row>
        <row r="11">
          <cell r="A11" t="str">
            <v>TFT</v>
          </cell>
        </row>
        <row r="12">
          <cell r="A12" t="str">
            <v>AUX</v>
          </cell>
        </row>
      </sheetData>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06 vs 2005 vs 2004 vs 2003"/>
      <sheetName val="COV Operating Budget Statement"/>
      <sheetName val="Summary by Type"/>
      <sheetName val="2006 Detail Horizontally"/>
      <sheetName val="2005 Detail Horizontally"/>
      <sheetName val="2004 Detail Horizontally"/>
      <sheetName val="Start Page"/>
      <sheetName val="CC Category Type"/>
      <sheetName val="CC Category"/>
      <sheetName val="CE Category"/>
      <sheetName val="District Category"/>
      <sheetName val="Oct 2006 Order commitments"/>
    </sheetNames>
    <sheetDataSet>
      <sheetData sheetId="0" refreshError="1"/>
      <sheetData sheetId="1" refreshError="1"/>
      <sheetData sheetId="2" refreshError="1"/>
      <sheetData sheetId="3" refreshError="1"/>
      <sheetData sheetId="4"/>
      <sheetData sheetId="5"/>
      <sheetData sheetId="6"/>
      <sheetData sheetId="7">
        <row r="2">
          <cell r="C2">
            <v>39021</v>
          </cell>
        </row>
      </sheetData>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G1" t="str">
            <v>Police Services</v>
          </cell>
        </row>
      </sheetData>
      <sheetData sheetId="20">
        <row r="1">
          <cell r="AG1" t="str">
            <v>Collections and Resources</v>
          </cell>
          <cell r="AH1" t="str">
            <v>Reference and Information Services</v>
          </cell>
          <cell r="AI1" t="str">
            <v>Information Technology Access</v>
          </cell>
          <cell r="AJ1" t="str">
            <v>Library Facilities</v>
          </cell>
          <cell r="AK1" t="str">
            <v>Library Programming</v>
          </cell>
        </row>
      </sheetData>
      <sheetData sheetId="21"/>
      <sheetData sheetId="2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Sheet3"/>
      <sheetName val="Template (2)"/>
      <sheetName val="WIP"/>
      <sheetName val="Contol vs Non Controllable"/>
      <sheetName val="Variance CPOC explanation"/>
      <sheetName val="Rank H P M E and C vs NC"/>
      <sheetName val="Explanations"/>
      <sheetName val="Grouped for CPOC"/>
    </sheetNames>
    <sheetDataSet>
      <sheetData sheetId="0"/>
      <sheetData sheetId="1">
        <row r="2">
          <cell r="A2" t="str">
            <v>(select)</v>
          </cell>
        </row>
        <row r="3">
          <cell r="A3" t="str">
            <v>Yes</v>
          </cell>
        </row>
        <row r="4">
          <cell r="A4" t="str">
            <v>No</v>
          </cell>
        </row>
      </sheetData>
      <sheetData sheetId="2"/>
      <sheetData sheetId="3"/>
      <sheetData sheetId="4"/>
      <sheetData sheetId="5"/>
      <sheetData sheetId="6"/>
      <sheetData sheetId="7"/>
      <sheetData sheetId="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Approval Appendix A"/>
      <sheetName val="Advance Approval Appendix B"/>
      <sheetName val="Appendix A (do not use)"/>
      <sheetName val="Appdx A -PI Updated Dec 9"/>
      <sheetName val="Appdx A -Draft cleaned up"/>
      <sheetName val="Appdx B -PI Updated Dec 9"/>
      <sheetName val="Appdx B -Draft cleaned up"/>
      <sheetName val="Appendix A -Working Draft Dec 9"/>
      <sheetName val="Appendix A (Reworked Format)"/>
      <sheetName val="Appendix A Reformatted (2)"/>
      <sheetName val="Appendix A Reformatted (old)"/>
      <sheetName val="Appendix B (Old version)"/>
      <sheetName val="Appendix B Reformatted"/>
      <sheetName val="Top 10 Adv Approval (Old)"/>
      <sheetName val="Top 10 Adv Approval (Table)"/>
      <sheetName val="Top Ten Adv Appr Proj (Old 2)"/>
      <sheetName val="Top Ten Q1 Spend Continuing"/>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Yes</v>
          </cell>
        </row>
        <row r="3">
          <cell r="A3" t="str">
            <v>No</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22 cash &amp; in-kind"/>
      <sheetName val="2019-22 in-kind (extra details)"/>
      <sheetName val="Reference"/>
    </sheetNames>
    <sheetDataSet>
      <sheetData sheetId="0">
        <row r="4">
          <cell r="E4" t="str">
            <v>Name of project/program</v>
          </cell>
          <cell r="F4" t="str">
            <v>Threshold Criteria</v>
          </cell>
          <cell r="G4" t="str">
            <v>Original Capital Outcomes
(Benefits)</v>
          </cell>
          <cell r="H4" t="str">
            <v>Capital Plan
outcome</v>
          </cell>
        </row>
        <row r="6">
          <cell r="E6" t="str">
            <v>New non-market rental housing delivered through development</v>
          </cell>
          <cell r="H6" t="str">
            <v>Construction of 1,200-1,600 units of non-market rental housing over the 4-year period.</v>
          </cell>
        </row>
        <row r="8">
          <cell r="E8" t="str">
            <v>New childcare for 0-4 years old - delivered by development</v>
          </cell>
          <cell r="G8" t="str">
            <v>- 69 childcare spaces (new)</v>
          </cell>
          <cell r="H8" t="str">
            <v>Construction of ~250 new childcare spaces over the 4-year period.</v>
          </cell>
        </row>
        <row r="9">
          <cell r="G9" t="str">
            <v>- 69 childcare spaces (new)</v>
          </cell>
        </row>
        <row r="10">
          <cell r="E10" t="str">
            <v>New childcare for 0-4 years old - delivered by City or partners</v>
          </cell>
          <cell r="H10" t="str">
            <v>Construction of ~1,000 new childcare spaces over the 4-year period.</v>
          </cell>
        </row>
        <row r="13">
          <cell r="F13" t="str">
            <v>Named Program</v>
          </cell>
          <cell r="G13" t="str">
            <v>- 500 new childcare spaces (new)</v>
          </cell>
        </row>
        <row r="14">
          <cell r="E14" t="str">
            <v>East Fraser Lands - Area 2 (west): new parks</v>
          </cell>
          <cell r="F14" t="str">
            <v>Named Project</v>
          </cell>
          <cell r="G14" t="str">
            <v xml:space="preserve">For Area 2 – 2nd Phase: Design and Construct 4.3 hectares (10.6 acres) including Neighbourhood Park South, Kinross, Foreshore Park and Playfield Park (design only) </v>
          </cell>
          <cell r="H14" t="str">
            <v>Design &amp; construction of Foreshore, Kinross and Neighbourhood Park South (3.3 hectares). Design Playfield Park (1.0 hectares).</v>
          </cell>
        </row>
        <row r="15">
          <cell r="E15" t="str">
            <v>East Fraser Lands - Area 1 (centre): new parks</v>
          </cell>
          <cell r="F15" t="str">
            <v>Named Project</v>
          </cell>
          <cell r="G15" t="str">
            <v>- For Area 1: Design and Construct 1.8 hectares (4.5 acres) including Promontory Park and Avalon Park (design only)</v>
          </cell>
          <cell r="H15" t="str">
            <v>Design &amp; construction of Promontory Park and Avalon Channel (0.6 hectares). Design Playfield Park (1.2 hectares).</v>
          </cell>
        </row>
        <row r="16">
          <cell r="E16" t="str">
            <v>West End Waterfront Parks: renewal &amp; upgrade</v>
          </cell>
          <cell r="F16" t="str">
            <v>Named Program</v>
          </cell>
          <cell r="G16" t="str">
            <v>- master plan
- phase 1 implementation</v>
          </cell>
          <cell r="H16" t="str">
            <v>Preparation of master plan and design &amp; construction of project's first phase.</v>
          </cell>
        </row>
        <row r="17">
          <cell r="E17" t="str">
            <v>Queen Elizabeth Park:  renewal &amp; upgrade</v>
          </cell>
          <cell r="F17" t="str">
            <v>Named Program</v>
          </cell>
          <cell r="G17" t="str">
            <v xml:space="preserve">- master plan &amp; construction of phase 1 improvements @ QE Park
</v>
          </cell>
          <cell r="H17" t="str">
            <v>Preparation of master plan and design &amp; construction of project's first phase.</v>
          </cell>
        </row>
        <row r="18">
          <cell r="E18" t="str">
            <v>Burrard Slopes Park (Fir &amp; 5th): park expansion</v>
          </cell>
          <cell r="F18" t="str">
            <v>Named Project</v>
          </cell>
          <cell r="G18" t="str">
            <v>- Next phase of park construction (0.63 hectares) is completed 
- integration with Arbutus Greenway (0.28 hectares)</v>
          </cell>
          <cell r="H18" t="str">
            <v>Preparation of concept plan and design &amp; construction of park's next phase (0.63 hectares), including integration with Arbutus Greenway.</v>
          </cell>
        </row>
        <row r="19">
          <cell r="E19" t="str">
            <v>"East Park" in South East False Creek (Ontario &amp; 1st): new park</v>
          </cell>
          <cell r="F19" t="str">
            <v>Named Project</v>
          </cell>
          <cell r="G19" t="str">
            <v>- Concept plan and detailed design for all 3 phases completed
- Phase 1 is constructed and Phase 2 construction timed with Concert Properties works</v>
          </cell>
          <cell r="H19" t="str">
            <v>Preparation of concept plan and design &amp; construction of project's first phase.</v>
          </cell>
        </row>
        <row r="20">
          <cell r="E20" t="str">
            <v>Track &amp; Field facilities</v>
          </cell>
          <cell r="F20" t="str">
            <v>Named Project</v>
          </cell>
          <cell r="G20" t="str">
            <v>- Track and Field Strategy approved
- at least one major facility is constructed</v>
          </cell>
          <cell r="H20" t="str">
            <v>Preparation of city-wide strategy, followed by design &amp; construction of facilities at VanTech Secondary School and possible other sites.</v>
          </cell>
        </row>
        <row r="21">
          <cell r="E21" t="str">
            <v>Cultural Facility @ Main &amp; 2nd Ave.</v>
          </cell>
          <cell r="H21" t="str">
            <v>Building of new cultural facility (~4,000 sq.ft.).</v>
          </cell>
        </row>
        <row r="22">
          <cell r="E22" t="str">
            <v>Cultural Facility @ Pacific &amp; Howe</v>
          </cell>
          <cell r="H22" t="str">
            <v>Building of new cultural facility (~21,000 sq.ft.).</v>
          </cell>
        </row>
        <row r="23">
          <cell r="E23" t="str">
            <v>Cultural Facility @ Oakridge Centre</v>
          </cell>
          <cell r="H23" t="str">
            <v>Building of new cultural facility (~10,000 sq.ft.).</v>
          </cell>
        </row>
        <row r="24">
          <cell r="E24" t="str">
            <v>Arbutus Village Neighbourhood House</v>
          </cell>
          <cell r="H24" t="str">
            <v>Building of a new neighbourhood house (~11,000 sq.ft.) and adult day centre (~9,000 sq.ft.).</v>
          </cell>
        </row>
        <row r="25">
          <cell r="E25" t="str">
            <v>City Archives</v>
          </cell>
          <cell r="F25" t="str">
            <v>Named Project</v>
          </cell>
          <cell r="G25" t="str">
            <v>- renewed archives and co-location with  central library</v>
          </cell>
          <cell r="H25" t="str">
            <v>Renewal of existing archives &amp; relocation to Level 7 @ Central Library (~28,000 sq.ft.).</v>
          </cell>
        </row>
        <row r="26">
          <cell r="E26" t="str">
            <v>Little Mountain Neighbourhood House</v>
          </cell>
          <cell r="H26" t="str">
            <v>Renewal of existing neighbourhood house (6,000 sq.ft.), expansion to 12,000 sq.ft., and relocation from Main &amp; 24th to Main &amp; 36th.</v>
          </cell>
        </row>
        <row r="27">
          <cell r="E27" t="str">
            <v>Oakridge Library &amp; Community Centre</v>
          </cell>
          <cell r="H27" t="str">
            <v>Renewal of existing library (3,500 sq.ft.) &amp; expansion to 17,000 sq.ft., and building of new community centre (~34,000 sq.ft.).</v>
          </cell>
        </row>
        <row r="28">
          <cell r="E28" t="str">
            <v>Marpole Library</v>
          </cell>
          <cell r="F28" t="str">
            <v>Named Project</v>
          </cell>
          <cell r="G28" t="str">
            <v>- Library
- 69 new childcare spaces (listed under 02 Childcare Service Category)
- non-market housing</v>
          </cell>
          <cell r="H28" t="str">
            <v>Renewal of existing library (3,500 sq.ft.) &amp; expansion to 17,000 sq.ft.</v>
          </cell>
        </row>
        <row r="29">
          <cell r="E29" t="str">
            <v>Marpole Community Centre &amp; Marpole Outdoor Pool</v>
          </cell>
          <cell r="F29" t="str">
            <v>Named Project</v>
          </cell>
          <cell r="G29" t="str">
            <v>- Community Centre
- 45 renewal childcare spaces + 24 new childcare spaces (listed under 02 Childcare Service Category)
- New outdoor pool</v>
          </cell>
          <cell r="H29" t="str">
            <v>Renewal of existing community centre (29,000 sq.ft.) &amp; expansion to 40,000 sq.ft., and building of new outdoor pool.</v>
          </cell>
        </row>
        <row r="30">
          <cell r="E30" t="str">
            <v>Britannia Centre</v>
          </cell>
          <cell r="F30" t="str">
            <v>Named Project</v>
          </cell>
          <cell r="G30" t="str">
            <v>- Site rezoning &amp; detailed design for Building 1, which will include a community centre, an indoor pool, a childcare and non-market housing.</v>
          </cell>
          <cell r="H30" t="str">
            <v>Rezoning of site (with School Board) &amp; preparation of detailed design for project's first phase (community centre &amp; indoor pool).</v>
          </cell>
        </row>
        <row r="31">
          <cell r="E31" t="str">
            <v>West End Community Centre &amp; Joe Fortes Library</v>
          </cell>
          <cell r="F31" t="str">
            <v>Named Project</v>
          </cell>
          <cell r="G31" t="str">
            <v>- master plan &amp; detailed design</v>
          </cell>
          <cell r="H31" t="str">
            <v>Master plan to renew &amp; expand community facilities (with School Board) &amp; preparation of detailed design for project's first phase.</v>
          </cell>
        </row>
        <row r="32">
          <cell r="E32" t="str">
            <v>RayCam Community Centre</v>
          </cell>
          <cell r="F32" t="str">
            <v>Named Project</v>
          </cell>
          <cell r="G32" t="str">
            <v>- detailed design
- Delivery by BC Housing</v>
          </cell>
          <cell r="H32" t="str">
            <v>Rezoning of site (with BC Housing) &amp; preparation of detailed design.</v>
          </cell>
        </row>
        <row r="33">
          <cell r="E33" t="str">
            <v>Kitsilano Fire hall
(8th Ave. &amp; Balaclava St.)</v>
          </cell>
          <cell r="F33" t="str">
            <v>Named Project</v>
          </cell>
          <cell r="H33" t="str">
            <v>Seismic upgrade of facility (built in 1989).</v>
          </cell>
        </row>
        <row r="34">
          <cell r="E34" t="str">
            <v>Sunset Service Yard 
(51st Ave. &amp; Sophia St.)</v>
          </cell>
          <cell r="F34" t="str">
            <v>Named Project</v>
          </cell>
          <cell r="G34" t="str">
            <v>- master plan and construction of phase 1</v>
          </cell>
          <cell r="H34" t="str">
            <v>Preparation of master plan to renew site and construction of project's first phase.</v>
          </cell>
        </row>
        <row r="35">
          <cell r="E35" t="str">
            <v>City Hall campus</v>
          </cell>
          <cell r="F35" t="str">
            <v>Named Project</v>
          </cell>
          <cell r="G35" t="str">
            <v>- Master plan, rezoning &amp; detailed design for Heritage Building, East Annex and North Annex</v>
          </cell>
          <cell r="H35" t="str">
            <v>Preparation of master plan, rezoning of site, and preparation of detailed design for project's first phase.</v>
          </cell>
        </row>
        <row r="36">
          <cell r="E36" t="str">
            <v>Major Road Rehabilitation</v>
          </cell>
          <cell r="F36" t="str">
            <v>Named Program</v>
          </cell>
          <cell r="G36" t="str">
            <v>- Road rehabilitation
- Curb Ramp program
- Electrical (pole replacement, conduits, H-Frames)</v>
          </cell>
          <cell r="H36" t="str">
            <v>Repave 23 km of major roads.</v>
          </cell>
        </row>
        <row r="37">
          <cell r="E37" t="str">
            <v>Granville Bridge Rehabilitation</v>
          </cell>
          <cell r="F37" t="str">
            <v>Named Project</v>
          </cell>
          <cell r="G37" t="str">
            <v>- expansion joint replacement (ramps and south approach), concrete repairs to the ramps.
- seismic upgrades to steel span, replacement of finger type expansion joints, repairs to steel girders &amp; beams and selective rivet replacements</v>
          </cell>
          <cell r="H37" t="str">
            <v>Seismic improvements: replacement of bearings and strengthening of steel cross bracing.</v>
          </cell>
        </row>
        <row r="38">
          <cell r="E38" t="str">
            <v>800 Robson Street Permanent Plaza</v>
          </cell>
          <cell r="F38" t="str">
            <v>Named Project</v>
          </cell>
          <cell r="G38" t="str">
            <v>- New permanent plaza at 800 Robson, 
- public space improvements on 700 and 900 blocks of Robson.</v>
          </cell>
          <cell r="H38" t="str">
            <v>Phase 1 - 800 block (Robson Square): design and construction of permanent plaza.</v>
          </cell>
        </row>
        <row r="39">
          <cell r="F39" t="str">
            <v>Named Project</v>
          </cell>
          <cell r="G39" t="str">
            <v>- Public space improvements on Alberni (Burrard to Bute) 
- Public space improvements on Robson (Burrard to Jervis), 
- permanent Bute-Robson Plaza.</v>
          </cell>
          <cell r="H39" t="str">
            <v>Phase 2 - 700 &amp; 900 blocks: public space improvements (in conjunction and to integrate with Robson-Alberni Public Space project).</v>
          </cell>
        </row>
        <row r="40">
          <cell r="E40" t="str">
            <v>Robson &amp; Alberni Streets Public Space project</v>
          </cell>
          <cell r="F40" t="str">
            <v>Named Project</v>
          </cell>
          <cell r="G40" t="str">
            <v>- Public space improvements on Alberni (Burrard to Bute) 
- Public space improvements on Robson (Burrard to Jervis), 
- permanent Bute-Robson Plaza.</v>
          </cell>
          <cell r="H40" t="str">
            <v xml:space="preserve">Public space improvements on Robson &amp; Alberni Streets (1000 to 1200 blocks) and permanent Bute-Robson plaza. </v>
          </cell>
        </row>
        <row r="41">
          <cell r="E41" t="str">
            <v>Richards Green Complete Street Improvements</v>
          </cell>
          <cell r="F41" t="str">
            <v>CDOC Requested</v>
          </cell>
          <cell r="G41" t="str">
            <v>- protected bi-directional bike lane between Pacific and Cordova</v>
          </cell>
          <cell r="H41" t="str">
            <v>Design and construction of ~1.5 km of green street rehabilitation, and walking and cycling facilities, coordinated with green infrastructure.</v>
          </cell>
        </row>
        <row r="42">
          <cell r="E42" t="str">
            <v>10th Avenue Street Improvements – Health Precinct Phase II</v>
          </cell>
          <cell r="F42" t="str">
            <v>CDOC Requested</v>
          </cell>
          <cell r="G42" t="str">
            <v>Full road reconstruction to improve the safety, comfort and accessibility for people walking and cycling on 10th Ave between Willow and Cambie</v>
          </cell>
          <cell r="H42" t="str">
            <v>Design and construction of ~0.5 km to improve safety and comfort for patients and all road users.</v>
          </cell>
        </row>
        <row r="43">
          <cell r="E43" t="str">
            <v>Arbutus Greenway</v>
          </cell>
          <cell r="F43" t="str">
            <v>Named Project</v>
          </cell>
          <cell r="G43" t="str">
            <v>- high-quality public space for walking, cycling, and future streetcar
- Master Plan of Arbutus Greenway
-Detailed Design of Fraser River Extension, Zone 3 and Zone 8 of the Arbutus Greenway
Construction of: The Fraser River Extension, Zone 3 and Zone 8 - dependant of funding availability and CDOC approval</v>
          </cell>
          <cell r="H43" t="str">
            <v>Construction of one zone of the blue greenway.</v>
          </cell>
        </row>
        <row r="44">
          <cell r="E44" t="str">
            <v>Cambie Complete Street 
(King Edward to 37th Ave.)</v>
          </cell>
          <cell r="F44" t="str">
            <v>Named Project</v>
          </cell>
          <cell r="G44" t="str">
            <v>• Stage 1 Utility Infrastructure is constructed, Public Awareness &amp; Education, Columbia Park Feature as archetype/standard of grey-green district rainwater management</v>
          </cell>
          <cell r="H44" t="str">
            <v>Walking and cycling improvements.</v>
          </cell>
        </row>
        <row r="45">
          <cell r="E45" t="str">
            <v>Bute Street Greenway</v>
          </cell>
          <cell r="F45" t="str">
            <v>Named Project</v>
          </cell>
          <cell r="G45" t="str">
            <v>- Project, or initial phase of project, is constructed</v>
          </cell>
          <cell r="H45" t="str">
            <v>Design and construction of ~1 km of greenway.</v>
          </cell>
        </row>
        <row r="46">
          <cell r="E46" t="str">
            <v>Drake Green Complete Street Improvements</v>
          </cell>
          <cell r="H46" t="str">
            <v>Design and construction of ~0.6 km of green street rehabilitation, and walking and cycling facilities, coordinated with green infrastructure.</v>
          </cell>
        </row>
        <row r="47">
          <cell r="E47" t="str">
            <v xml:space="preserve">Granville Bridge Connector </v>
          </cell>
          <cell r="F47" t="str">
            <v>Named Project</v>
          </cell>
          <cell r="G47" t="str">
            <v>- plan &amp; design for walking &amp; cycling improvements</v>
          </cell>
          <cell r="H47" t="str">
            <v>Improved walking, rolling, and cycling path across Granville Bridge.</v>
          </cell>
        </row>
        <row r="48">
          <cell r="E48" t="str">
            <v>Gastown Complete Streets</v>
          </cell>
          <cell r="F48" t="str">
            <v>Named Project</v>
          </cell>
          <cell r="G48" t="str">
            <v>Project would be under construction at the end of this Capital Plan, if approved</v>
          </cell>
          <cell r="H48" t="str">
            <v>Potentially Vancouver’s first car-light/pedestrian priority district, with improved transit and cycling service.</v>
          </cell>
        </row>
        <row r="49">
          <cell r="E49" t="str">
            <v xml:space="preserve">Georgia Gateway West Complete Street </v>
          </cell>
          <cell r="F49" t="str">
            <v>Named Project</v>
          </cell>
          <cell r="G49" t="str">
            <v>Project is under construction (min) or complete (max)</v>
          </cell>
          <cell r="H49" t="str">
            <v>Increase people moving capacity of West Georgia including walking, cycling and transit improvements.</v>
          </cell>
        </row>
        <row r="50">
          <cell r="E50" t="str">
            <v>Water Main Renewals &amp; Upgrades</v>
          </cell>
          <cell r="F50" t="str">
            <v>Named Program</v>
          </cell>
          <cell r="G50" t="str">
            <v>- 40-50 km of Distribution Main replacement/upgrades
- ~5 km of Transmission Main replacement/upgrades</v>
          </cell>
          <cell r="H50" t="str">
            <v>Replace 35-45 km of water mains plus upgrades.</v>
          </cell>
        </row>
        <row r="54">
          <cell r="E54" t="str">
            <v>Sewer Main Renewals &amp; Upgrades</v>
          </cell>
          <cell r="F54" t="str">
            <v>Named Program</v>
          </cell>
          <cell r="G54" t="str">
            <v>• Renewal of 30 to 40 km’s of Sewer mains which have reached the end of their service life.
• Growth upgrades will incorporate a mix of grey and green infrastructure. In addition, private property rainwater management requirements will be applied.</v>
          </cell>
          <cell r="H54" t="str">
            <v>Replace 30-40 km of sewer mains plus upgrades.</v>
          </cell>
        </row>
        <row r="58">
          <cell r="E58" t="str">
            <v>Green Infrastructure implementation</v>
          </cell>
          <cell r="F58" t="str">
            <v>Named Program</v>
          </cell>
          <cell r="G58" t="str">
            <v>• 424 new public realm GRI assets
• 30 pilot downspout disconnects retrofits + 20 pilot school/city pty GRI retrofits
• Grey-Green Combined Sewer Overflow mitigation strategy + 5 watershed plans
• After 4 yrs, 21.2 impervious hectares managed for water quality and volume
• After 4 yrs, 223M litres of stormwater diverted from city sewer system annually
• After 4 yrs, 286M litres of stormwater treated annually</v>
          </cell>
          <cell r="H58" t="str">
            <v>~400 new public realm GI assets and ~20 pilot projects on City property &amp; at schools.</v>
          </cell>
        </row>
        <row r="62">
          <cell r="E62" t="str">
            <v>Southeast False Creek Energy Centre Expansion</v>
          </cell>
          <cell r="F62" t="str">
            <v>Named Project</v>
          </cell>
          <cell r="G62" t="str">
            <v>• Delivery of 5 to 6 megawatts of additional sewage heat recovery energy capacity to enable the NEU to meet its target to deliver 70% of its energy from renewable sources and meet the needs of customer growth</v>
          </cell>
          <cell r="H62" t="str">
            <v>Increase low-carbon energy capacity by 5 to 6 megawatts.</v>
          </cell>
        </row>
      </sheetData>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22 cash &amp; in-kind"/>
      <sheetName val="2019-22 in-kind (extra details)"/>
      <sheetName val="Reference"/>
    </sheetNames>
    <sheetDataSet>
      <sheetData sheetId="0"/>
      <sheetData sheetId="1"/>
      <sheetData sheetId="2"/>
    </sheetDataSet>
  </externalBook>
</externalLink>
</file>

<file path=xl/queryTables/queryTable1.xml><?xml version="1.0" encoding="utf-8"?>
<queryTable xmlns="http://schemas.openxmlformats.org/spreadsheetml/2006/main" name="ExternalData_1" adjustColumnWidth="0" connectionId="1" autoFormatId="16" applyNumberFormats="0" applyBorderFormats="0" applyFontFormats="1" applyPatternFormats="1" applyAlignmentFormats="0" applyWidthHeightFormats="0">
  <queryTableRefresh nextId="21" unboundColumnsRight="2">
    <queryTableFields count="19">
      <queryTableField id="1" name="Metric_ID" tableColumnId="76"/>
      <queryTableField id="2" name="Dimension_ID" tableColumnId="77"/>
      <queryTableField id="3" name="Infographic" tableColumnId="78"/>
      <queryTableField id="4" name="Department" tableColumnId="79"/>
      <queryTableField id="5" name="Service" tableColumnId="80"/>
      <queryTableField id="6" name="CoV Metric" tableColumnId="81"/>
      <queryTableField id="7" name="Metric Type" tableColumnId="82"/>
      <queryTableField id="8" name="2015A" tableColumnId="83"/>
      <queryTableField id="9" name="2016A" tableColumnId="84"/>
      <queryTableField id="10" name="2017A" tableColumnId="85"/>
      <queryTableField id="11" name="2018A" tableColumnId="86"/>
      <queryTableField id="12" name="2019F" tableColumnId="87"/>
      <queryTableField id="13" name="2020T" tableColumnId="88"/>
      <queryTableField id="14" name="Long Term Desired Trend" tableColumnId="89"/>
      <queryTableField id="15" name="Footnote: CoV Metric (Full Text)" tableColumnId="90"/>
      <queryTableField id="16" name="Footnote: CoV Service (Full Text)" tableColumnId="91"/>
      <queryTableField id="19" name="Division" tableColumnId="2"/>
      <queryTableField id="18" dataBound="0" tableColumnId="1"/>
      <queryTableField id="20" dataBound="0" tableColumnId="3"/>
    </queryTableFields>
  </queryTableRefresh>
</queryTable>
</file>

<file path=xl/queryTables/queryTable2.xml><?xml version="1.0" encoding="utf-8"?>
<queryTable xmlns="http://schemas.openxmlformats.org/spreadsheetml/2006/main" name="ExternalData_1" connectionId="2" autoFormatId="0" applyNumberFormats="0" applyBorderFormats="0" applyFontFormats="1" applyPatternFormats="1" applyAlignmentFormats="0" applyWidthHeightFormats="0">
  <queryTableRefresh preserveSortFilterLayout="0" nextId="6">
    <queryTableFields count="2">
      <queryTableField id="3" name="#" tableColumnId="3"/>
      <queryTableField id="4" name="Footnote" tableColumnId="4"/>
    </queryTableFields>
    <queryTableDeletedFields count="2">
      <deletedField name="Dimension_ID"/>
      <deletedField name="Attribut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 name="Appendix_Query" displayName="Appendix_Query" ref="A1:S332" tableType="queryTable" totalsRowShown="0" headerRowDxfId="35" dataDxfId="34">
  <sortState ref="A2:R332">
    <sortCondition ref="D1:D333"/>
  </sortState>
  <tableColumns count="19">
    <tableColumn id="76" uniqueName="76" name="Metric_ID" queryTableFieldId="1" dataDxfId="33"/>
    <tableColumn id="77" uniqueName="77" name="Dimension_ID" queryTableFieldId="2" dataDxfId="32"/>
    <tableColumn id="78" uniqueName="78" name="Infographic" queryTableFieldId="3" dataDxfId="31"/>
    <tableColumn id="79" uniqueName="79" name="Department" queryTableFieldId="4" dataDxfId="30"/>
    <tableColumn id="80" uniqueName="80" name="Service" queryTableFieldId="5" dataDxfId="29"/>
    <tableColumn id="81" uniqueName="81" name="CoV Metric" queryTableFieldId="6" dataDxfId="28"/>
    <tableColumn id="82" uniqueName="82" name="Metric Type" queryTableFieldId="7" dataDxfId="27"/>
    <tableColumn id="83" uniqueName="83" name="2015A" queryTableFieldId="8" dataDxfId="26"/>
    <tableColumn id="84" uniqueName="84" name="2016A" queryTableFieldId="9" dataDxfId="25"/>
    <tableColumn id="85" uniqueName="85" name="2017A" queryTableFieldId="10" dataDxfId="24"/>
    <tableColumn id="86" uniqueName="86" name="2018A" queryTableFieldId="11" dataDxfId="23"/>
    <tableColumn id="87" uniqueName="87" name="2019F" queryTableFieldId="12" dataDxfId="22"/>
    <tableColumn id="88" uniqueName="88" name="2020T" queryTableFieldId="13" dataDxfId="21"/>
    <tableColumn id="89" uniqueName="89" name="Long Term Desired Trend" queryTableFieldId="14" dataDxfId="20"/>
    <tableColumn id="90" uniqueName="90" name="Footnote: CoV Metric (Full Text)" queryTableFieldId="15" dataDxfId="19"/>
    <tableColumn id="91" uniqueName="91" name="Footnote: CoV Service (Full Text)" queryTableFieldId="16" dataDxfId="18"/>
    <tableColumn id="2" uniqueName="2" name="Division" queryTableFieldId="19" dataDxfId="17"/>
    <tableColumn id="1" uniqueName="1" name="Numbering" queryTableFieldId="18" dataDxfId="16"/>
    <tableColumn id="3" uniqueName="3" name="Column1" queryTableFieldId="20" dataDxfId="15">
      <calculatedColumnFormula>CONCATENATE(Appendix_Query[[#This Row],[CoV Metric]],Appendix_Query[[#This Row],[Numbering]])</calculatedColumnFormula>
    </tableColumn>
  </tableColumns>
  <tableStyleInfo name="TableStyleQueryResult" showFirstColumn="0" showLastColumn="0" showRowStripes="1" showColumnStripes="0"/>
</table>
</file>

<file path=xl/tables/table2.xml><?xml version="1.0" encoding="utf-8"?>
<table xmlns="http://schemas.openxmlformats.org/spreadsheetml/2006/main" id="2" name="Footnote_Appendix__2" displayName="Footnote_Appendix__2" ref="A1:B37" tableType="queryTable" totalsRowShown="0" headerRowDxfId="14" dataDxfId="13">
  <tableColumns count="2">
    <tableColumn id="3" uniqueName="3" name="#" queryTableFieldId="3" dataDxfId="12"/>
    <tableColumn id="4" uniqueName="4" name="Footnote" queryTableFieldId="4" dataDxfId="11"/>
  </tableColumns>
  <tableStyleInfo name="TableStyleQueryResult" showFirstColumn="0" showLastColumn="0" showRowStripes="1" showColumnStripes="0"/>
</table>
</file>

<file path=xl/tables/table3.xml><?xml version="1.0" encoding="utf-8"?>
<table xmlns="http://schemas.openxmlformats.org/spreadsheetml/2006/main" id="3" name="Table423" displayName="Table423" ref="A2:H394" totalsRowShown="0" headerRowDxfId="10" dataDxfId="9" tableBorderDxfId="8">
  <sortState ref="A3:J393">
    <sortCondition ref="A3:A393"/>
    <sortCondition ref="B3:B393"/>
  </sortState>
  <tableColumns count="8">
    <tableColumn id="2" name="Department" dataDxfId="7"/>
    <tableColumn id="3" name="Service" dataDxfId="6"/>
    <tableColumn id="4" name="Description" dataDxfId="5"/>
    <tableColumn id="5" name="Address Affordability and the Housing Crisis" dataDxfId="4"/>
    <tableColumn id="6" name="Protect and build our economy" dataDxfId="3"/>
    <tableColumn id="7" name="Increase focus on Diversity and Critical Social Issues" dataDxfId="2"/>
    <tableColumn id="8" name="Accelerate Action on Climate Change" dataDxfId="1"/>
    <tableColumn id="10" name="Deliver Quality Core Services that Meet Residents’ Need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R41"/>
  <sheetViews>
    <sheetView zoomScale="40" zoomScaleNormal="40" workbookViewId="0">
      <selection activeCell="Q45" sqref="Q45"/>
    </sheetView>
  </sheetViews>
  <sheetFormatPr defaultColWidth="9.109375" defaultRowHeight="14.4" x14ac:dyDescent="0.3"/>
  <cols>
    <col min="1" max="5" width="9.109375" style="292"/>
    <col min="6" max="18" width="15.6640625" style="292" customWidth="1"/>
    <col min="19" max="16384" width="9.109375" style="292"/>
  </cols>
  <sheetData>
    <row r="40" spans="6:18" ht="61.2" x14ac:dyDescent="0.3">
      <c r="F40" s="845" t="s">
        <v>2728</v>
      </c>
      <c r="G40" s="845"/>
      <c r="H40" s="845"/>
      <c r="I40" s="845"/>
      <c r="J40" s="845"/>
      <c r="K40" s="845"/>
      <c r="L40" s="845"/>
      <c r="M40" s="845"/>
      <c r="N40" s="845"/>
      <c r="O40" s="845"/>
      <c r="P40" s="845"/>
      <c r="Q40" s="845"/>
      <c r="R40" s="845"/>
    </row>
    <row r="41" spans="6:18" ht="36.6" x14ac:dyDescent="0.3">
      <c r="F41" s="846" t="s">
        <v>2422</v>
      </c>
      <c r="G41" s="846"/>
      <c r="H41" s="846"/>
      <c r="I41" s="846"/>
      <c r="J41" s="846"/>
      <c r="K41" s="846"/>
      <c r="L41" s="846"/>
      <c r="M41" s="846"/>
      <c r="N41" s="846"/>
      <c r="O41" s="846"/>
      <c r="P41" s="846"/>
      <c r="Q41" s="846"/>
      <c r="R41" s="846"/>
    </row>
  </sheetData>
  <mergeCells count="2">
    <mergeCell ref="F40:R40"/>
    <mergeCell ref="F41:R41"/>
  </mergeCells>
  <pageMargins left="0.7" right="0.7" top="0.75" bottom="0.75" header="0.3" footer="0.3"/>
  <pageSetup scale="42" orientation="landscape" r:id="rId1"/>
  <headerFooter>
    <oddHeader>&amp;CAppendix A: 2019-2022 Capital Plan Four-Year Planned Funding Allocation</oddHeader>
    <oddFooter>&amp;C2020 Capital and Operating Budget - Appendix A, B, C, D, E, F, G and H&amp;R&amp;P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showGridLines="0" topLeftCell="C1" zoomScale="80" zoomScaleNormal="80" workbookViewId="0">
      <selection activeCell="E4" sqref="E4:N4"/>
    </sheetView>
  </sheetViews>
  <sheetFormatPr defaultColWidth="9.109375" defaultRowHeight="17.399999999999999" x14ac:dyDescent="0.3"/>
  <cols>
    <col min="1" max="1" width="4.5546875" style="61" customWidth="1"/>
    <col min="2" max="2" width="21.44140625" style="118" customWidth="1"/>
    <col min="3" max="3" width="23" style="118" customWidth="1"/>
    <col min="4" max="4" width="71.6640625" style="130" customWidth="1"/>
    <col min="5" max="8" width="17.44140625" style="119" customWidth="1"/>
    <col min="9" max="9" width="1.6640625" style="119" customWidth="1"/>
    <col min="10" max="14" width="14.44140625" style="119" customWidth="1"/>
    <col min="15" max="15" width="9.33203125" style="61" bestFit="1" customWidth="1"/>
    <col min="16" max="16384" width="9.109375" style="61"/>
  </cols>
  <sheetData>
    <row r="2" spans="2:14" x14ac:dyDescent="0.3">
      <c r="B2" s="57"/>
      <c r="C2" s="57"/>
      <c r="D2" s="120"/>
      <c r="E2" s="59"/>
      <c r="F2" s="59"/>
      <c r="G2" s="59"/>
      <c r="H2" s="59"/>
      <c r="I2" s="60"/>
      <c r="J2" s="59"/>
      <c r="K2" s="59"/>
      <c r="L2" s="59"/>
      <c r="M2" s="59"/>
      <c r="N2" s="59"/>
    </row>
    <row r="3" spans="2:14" ht="40.200000000000003" customHeight="1" x14ac:dyDescent="0.3">
      <c r="B3" s="62" t="s">
        <v>330</v>
      </c>
      <c r="C3" s="63"/>
      <c r="D3" s="121"/>
      <c r="E3" s="854" t="s">
        <v>2421</v>
      </c>
      <c r="F3" s="854"/>
      <c r="G3" s="854"/>
      <c r="H3" s="854"/>
      <c r="I3" s="64"/>
      <c r="J3" s="855" t="s">
        <v>2422</v>
      </c>
      <c r="K3" s="855"/>
      <c r="L3" s="855"/>
      <c r="M3" s="855"/>
      <c r="N3" s="65"/>
    </row>
    <row r="4" spans="2:14" ht="43.95" customHeight="1" x14ac:dyDescent="0.3">
      <c r="B4" s="66" t="s">
        <v>2425</v>
      </c>
      <c r="C4" s="67" t="s">
        <v>2426</v>
      </c>
      <c r="D4" s="68" t="s">
        <v>2427</v>
      </c>
      <c r="E4" s="69" t="s">
        <v>2428</v>
      </c>
      <c r="F4" s="70" t="s">
        <v>2429</v>
      </c>
      <c r="G4" s="70" t="s">
        <v>4072</v>
      </c>
      <c r="H4" s="70" t="s">
        <v>4075</v>
      </c>
      <c r="I4" s="71"/>
      <c r="J4" s="72" t="s">
        <v>2431</v>
      </c>
      <c r="K4" s="73" t="s">
        <v>4069</v>
      </c>
      <c r="L4" s="74" t="s">
        <v>2423</v>
      </c>
      <c r="M4" s="74" t="s">
        <v>2424</v>
      </c>
      <c r="N4" s="763" t="s">
        <v>2432</v>
      </c>
    </row>
    <row r="5" spans="2:14" ht="33.6" customHeight="1" x14ac:dyDescent="0.3">
      <c r="B5" s="848" t="s">
        <v>2433</v>
      </c>
      <c r="C5" s="75" t="s">
        <v>2433</v>
      </c>
      <c r="D5" s="75" t="s">
        <v>2534</v>
      </c>
      <c r="E5" s="77">
        <v>6000000</v>
      </c>
      <c r="F5" s="77">
        <v>0</v>
      </c>
      <c r="G5" s="77">
        <v>0</v>
      </c>
      <c r="H5" s="77">
        <v>6000000</v>
      </c>
      <c r="I5" s="78"/>
      <c r="J5" s="79">
        <v>1500000</v>
      </c>
      <c r="K5" s="79">
        <v>0</v>
      </c>
      <c r="L5" s="79">
        <v>2250000</v>
      </c>
      <c r="M5" s="79">
        <v>2250000</v>
      </c>
      <c r="N5" s="80">
        <v>0</v>
      </c>
    </row>
    <row r="6" spans="2:14" x14ac:dyDescent="0.3">
      <c r="B6" s="849"/>
      <c r="C6" s="81" t="s">
        <v>12</v>
      </c>
      <c r="D6" s="122"/>
      <c r="E6" s="82">
        <v>6000000</v>
      </c>
      <c r="F6" s="82">
        <v>0</v>
      </c>
      <c r="G6" s="82">
        <v>0</v>
      </c>
      <c r="H6" s="82">
        <v>6000000</v>
      </c>
      <c r="I6" s="83"/>
      <c r="J6" s="84">
        <v>1500000</v>
      </c>
      <c r="K6" s="84">
        <v>0</v>
      </c>
      <c r="L6" s="84">
        <v>2250000</v>
      </c>
      <c r="M6" s="84">
        <v>2250000</v>
      </c>
      <c r="N6" s="85">
        <v>0</v>
      </c>
    </row>
    <row r="7" spans="2:14" ht="28.2" customHeight="1" x14ac:dyDescent="0.3">
      <c r="B7" s="848" t="s">
        <v>2434</v>
      </c>
      <c r="C7" s="851" t="s">
        <v>2434</v>
      </c>
      <c r="D7" s="75" t="s">
        <v>2535</v>
      </c>
      <c r="E7" s="77">
        <v>900000</v>
      </c>
      <c r="F7" s="77">
        <v>0</v>
      </c>
      <c r="G7" s="77">
        <v>0</v>
      </c>
      <c r="H7" s="77">
        <v>900000</v>
      </c>
      <c r="I7" s="86"/>
      <c r="J7" s="79">
        <v>450000</v>
      </c>
      <c r="K7" s="79">
        <v>0</v>
      </c>
      <c r="L7" s="79">
        <v>225000</v>
      </c>
      <c r="M7" s="79">
        <v>225000</v>
      </c>
      <c r="N7" s="80">
        <v>0</v>
      </c>
    </row>
    <row r="8" spans="2:14" ht="28.2" customHeight="1" x14ac:dyDescent="0.3">
      <c r="B8" s="850"/>
      <c r="C8" s="852"/>
      <c r="D8" s="123" t="s">
        <v>2536</v>
      </c>
      <c r="E8" s="88">
        <v>0</v>
      </c>
      <c r="F8" s="88">
        <v>825000</v>
      </c>
      <c r="G8" s="88">
        <v>3184500</v>
      </c>
      <c r="H8" s="88">
        <v>4009500</v>
      </c>
      <c r="I8" s="86"/>
      <c r="J8" s="89">
        <v>825000</v>
      </c>
      <c r="K8" s="89">
        <v>3184500</v>
      </c>
      <c r="L8" s="89">
        <v>0</v>
      </c>
      <c r="M8" s="89">
        <v>0</v>
      </c>
      <c r="N8" s="90">
        <v>0</v>
      </c>
    </row>
    <row r="9" spans="2:14" x14ac:dyDescent="0.3">
      <c r="B9" s="849"/>
      <c r="C9" s="91" t="s">
        <v>12</v>
      </c>
      <c r="D9" s="124"/>
      <c r="E9" s="92">
        <v>900000</v>
      </c>
      <c r="F9" s="92">
        <v>825000</v>
      </c>
      <c r="G9" s="92">
        <v>3184500</v>
      </c>
      <c r="H9" s="92">
        <v>4909500</v>
      </c>
      <c r="I9" s="93"/>
      <c r="J9" s="94">
        <v>1275000</v>
      </c>
      <c r="K9" s="94">
        <v>3184500</v>
      </c>
      <c r="L9" s="94">
        <v>225000</v>
      </c>
      <c r="M9" s="94">
        <v>225000</v>
      </c>
      <c r="N9" s="95">
        <v>0</v>
      </c>
    </row>
    <row r="10" spans="2:14" ht="33.6" customHeight="1" x14ac:dyDescent="0.3">
      <c r="B10" s="848" t="s">
        <v>2435</v>
      </c>
      <c r="C10" s="851" t="s">
        <v>2436</v>
      </c>
      <c r="D10" s="131" t="s">
        <v>2537</v>
      </c>
      <c r="E10" s="132">
        <v>1975000</v>
      </c>
      <c r="F10" s="132">
        <v>0</v>
      </c>
      <c r="G10" s="132">
        <v>0</v>
      </c>
      <c r="H10" s="132">
        <v>1975000</v>
      </c>
      <c r="I10" s="133"/>
      <c r="J10" s="134">
        <v>500000</v>
      </c>
      <c r="K10" s="134">
        <v>400000</v>
      </c>
      <c r="L10" s="134">
        <v>575000</v>
      </c>
      <c r="M10" s="134">
        <v>500000</v>
      </c>
      <c r="N10" s="135">
        <v>0</v>
      </c>
    </row>
    <row r="11" spans="2:14" x14ac:dyDescent="0.3">
      <c r="B11" s="850"/>
      <c r="C11" s="852"/>
      <c r="D11" s="131" t="s">
        <v>2538</v>
      </c>
      <c r="E11" s="132">
        <v>1000000</v>
      </c>
      <c r="F11" s="132">
        <v>0</v>
      </c>
      <c r="G11" s="132">
        <v>0</v>
      </c>
      <c r="H11" s="132">
        <v>1000000</v>
      </c>
      <c r="I11" s="133"/>
      <c r="J11" s="134">
        <v>250000</v>
      </c>
      <c r="K11" s="134">
        <v>675000</v>
      </c>
      <c r="L11" s="134">
        <v>37500</v>
      </c>
      <c r="M11" s="134">
        <v>37500</v>
      </c>
      <c r="N11" s="135">
        <v>0</v>
      </c>
    </row>
    <row r="12" spans="2:14" x14ac:dyDescent="0.3">
      <c r="B12" s="850"/>
      <c r="C12" s="852"/>
      <c r="D12" s="131" t="s">
        <v>2539</v>
      </c>
      <c r="E12" s="132">
        <v>12000000</v>
      </c>
      <c r="F12" s="132">
        <v>0</v>
      </c>
      <c r="G12" s="132">
        <v>0</v>
      </c>
      <c r="H12" s="132">
        <v>12000000</v>
      </c>
      <c r="I12" s="133"/>
      <c r="J12" s="134">
        <v>0</v>
      </c>
      <c r="K12" s="134">
        <v>6500000</v>
      </c>
      <c r="L12" s="134">
        <v>5500000</v>
      </c>
      <c r="M12" s="134">
        <v>0</v>
      </c>
      <c r="N12" s="135">
        <v>0</v>
      </c>
    </row>
    <row r="13" spans="2:14" ht="31.2" customHeight="1" x14ac:dyDescent="0.3">
      <c r="B13" s="850"/>
      <c r="C13" s="852"/>
      <c r="D13" s="131" t="s">
        <v>2540</v>
      </c>
      <c r="E13" s="132">
        <v>475000</v>
      </c>
      <c r="F13" s="132">
        <v>0</v>
      </c>
      <c r="G13" s="132">
        <v>0</v>
      </c>
      <c r="H13" s="132">
        <v>475000</v>
      </c>
      <c r="I13" s="133"/>
      <c r="J13" s="134">
        <v>0</v>
      </c>
      <c r="K13" s="134">
        <v>0</v>
      </c>
      <c r="L13" s="134">
        <v>237500</v>
      </c>
      <c r="M13" s="134">
        <v>237500</v>
      </c>
      <c r="N13" s="135">
        <v>0</v>
      </c>
    </row>
    <row r="14" spans="2:14" ht="54" customHeight="1" x14ac:dyDescent="0.3">
      <c r="B14" s="850"/>
      <c r="C14" s="75" t="s">
        <v>2439</v>
      </c>
      <c r="D14" s="131" t="s">
        <v>2541</v>
      </c>
      <c r="E14" s="132">
        <v>400000000</v>
      </c>
      <c r="F14" s="132">
        <v>0</v>
      </c>
      <c r="G14" s="132">
        <v>0</v>
      </c>
      <c r="H14" s="132">
        <v>400000000</v>
      </c>
      <c r="I14" s="133"/>
      <c r="J14" s="134">
        <v>0</v>
      </c>
      <c r="K14" s="134">
        <v>0</v>
      </c>
      <c r="L14" s="134">
        <v>0</v>
      </c>
      <c r="M14" s="134">
        <v>0</v>
      </c>
      <c r="N14" s="135">
        <v>400000000</v>
      </c>
    </row>
    <row r="15" spans="2:14" ht="21" customHeight="1" x14ac:dyDescent="0.3">
      <c r="B15" s="850"/>
      <c r="C15" s="851" t="s">
        <v>2440</v>
      </c>
      <c r="D15" s="131" t="s">
        <v>2542</v>
      </c>
      <c r="E15" s="132">
        <v>75000000</v>
      </c>
      <c r="F15" s="132">
        <v>0</v>
      </c>
      <c r="G15" s="132">
        <v>12000000</v>
      </c>
      <c r="H15" s="132">
        <v>87000000</v>
      </c>
      <c r="I15" s="133"/>
      <c r="J15" s="134">
        <v>18150000</v>
      </c>
      <c r="K15" s="134">
        <v>40000000</v>
      </c>
      <c r="L15" s="134">
        <v>14000000</v>
      </c>
      <c r="M15" s="134">
        <v>14850000</v>
      </c>
      <c r="N15" s="135">
        <v>0</v>
      </c>
    </row>
    <row r="16" spans="2:14" ht="42" customHeight="1" x14ac:dyDescent="0.3">
      <c r="B16" s="850"/>
      <c r="C16" s="853"/>
      <c r="D16" s="131" t="s">
        <v>3940</v>
      </c>
      <c r="E16" s="132">
        <v>15000000</v>
      </c>
      <c r="F16" s="132">
        <v>2000000</v>
      </c>
      <c r="G16" s="132">
        <v>0</v>
      </c>
      <c r="H16" s="132">
        <v>17000000</v>
      </c>
      <c r="I16" s="133"/>
      <c r="J16" s="134">
        <v>2000000</v>
      </c>
      <c r="K16" s="134">
        <v>4000000</v>
      </c>
      <c r="L16" s="134">
        <v>5500000</v>
      </c>
      <c r="M16" s="134">
        <v>5500000</v>
      </c>
      <c r="N16" s="135">
        <v>0</v>
      </c>
    </row>
    <row r="17" spans="2:14" ht="30.6" customHeight="1" x14ac:dyDescent="0.3">
      <c r="B17" s="850"/>
      <c r="C17" s="851" t="s">
        <v>2441</v>
      </c>
      <c r="D17" s="131" t="s">
        <v>2543</v>
      </c>
      <c r="E17" s="132">
        <v>1600000</v>
      </c>
      <c r="F17" s="132">
        <v>0</v>
      </c>
      <c r="G17" s="132">
        <v>0</v>
      </c>
      <c r="H17" s="132">
        <v>1600000</v>
      </c>
      <c r="I17" s="133"/>
      <c r="J17" s="134">
        <v>400000</v>
      </c>
      <c r="K17" s="134">
        <v>0</v>
      </c>
      <c r="L17" s="134">
        <v>600000</v>
      </c>
      <c r="M17" s="134">
        <v>600000</v>
      </c>
      <c r="N17" s="135">
        <v>0</v>
      </c>
    </row>
    <row r="18" spans="2:14" ht="34.799999999999997" x14ac:dyDescent="0.3">
      <c r="B18" s="850"/>
      <c r="C18" s="853"/>
      <c r="D18" s="131" t="s">
        <v>2544</v>
      </c>
      <c r="E18" s="132">
        <v>20000000</v>
      </c>
      <c r="F18" s="132">
        <v>0</v>
      </c>
      <c r="G18" s="132">
        <v>5000000</v>
      </c>
      <c r="H18" s="132">
        <v>25000000</v>
      </c>
      <c r="I18" s="133"/>
      <c r="J18" s="134">
        <v>8000000</v>
      </c>
      <c r="K18" s="134">
        <v>17000000</v>
      </c>
      <c r="L18" s="134">
        <v>0</v>
      </c>
      <c r="M18" s="134">
        <v>0</v>
      </c>
      <c r="N18" s="135">
        <v>0</v>
      </c>
    </row>
    <row r="19" spans="2:14" x14ac:dyDescent="0.3">
      <c r="B19" s="849"/>
      <c r="C19" s="81" t="s">
        <v>12</v>
      </c>
      <c r="D19" s="122"/>
      <c r="E19" s="82">
        <v>527050000</v>
      </c>
      <c r="F19" s="82">
        <v>2000000</v>
      </c>
      <c r="G19" s="82">
        <v>17000000</v>
      </c>
      <c r="H19" s="82">
        <v>546050000</v>
      </c>
      <c r="I19" s="97"/>
      <c r="J19" s="84">
        <v>29300000</v>
      </c>
      <c r="K19" s="84">
        <v>68575000</v>
      </c>
      <c r="L19" s="84">
        <v>26450000</v>
      </c>
      <c r="M19" s="84">
        <v>21725000</v>
      </c>
      <c r="N19" s="85">
        <v>400000000</v>
      </c>
    </row>
    <row r="20" spans="2:14" ht="34.799999999999997" x14ac:dyDescent="0.3">
      <c r="B20" s="848" t="s">
        <v>2442</v>
      </c>
      <c r="C20" s="75" t="s">
        <v>2443</v>
      </c>
      <c r="D20" s="131" t="s">
        <v>2545</v>
      </c>
      <c r="E20" s="132">
        <v>1450000</v>
      </c>
      <c r="F20" s="132">
        <v>0</v>
      </c>
      <c r="G20" s="132">
        <v>0</v>
      </c>
      <c r="H20" s="132">
        <v>1450000</v>
      </c>
      <c r="I20" s="133"/>
      <c r="J20" s="134">
        <v>375000</v>
      </c>
      <c r="K20" s="134">
        <v>0</v>
      </c>
      <c r="L20" s="134">
        <v>537500</v>
      </c>
      <c r="M20" s="134">
        <v>537500</v>
      </c>
      <c r="N20" s="135">
        <v>0</v>
      </c>
    </row>
    <row r="21" spans="2:14" x14ac:dyDescent="0.3">
      <c r="B21" s="849"/>
      <c r="C21" s="81" t="s">
        <v>12</v>
      </c>
      <c r="D21" s="122"/>
      <c r="E21" s="82">
        <v>1450000</v>
      </c>
      <c r="F21" s="82">
        <v>0</v>
      </c>
      <c r="G21" s="82">
        <v>0</v>
      </c>
      <c r="H21" s="82">
        <v>1450000</v>
      </c>
      <c r="I21" s="97"/>
      <c r="J21" s="84">
        <v>375000</v>
      </c>
      <c r="K21" s="84">
        <v>0</v>
      </c>
      <c r="L21" s="84">
        <v>537500</v>
      </c>
      <c r="M21" s="84">
        <v>537500</v>
      </c>
      <c r="N21" s="85">
        <v>0</v>
      </c>
    </row>
    <row r="22" spans="2:14" ht="45" customHeight="1" x14ac:dyDescent="0.3">
      <c r="B22" s="848" t="s">
        <v>20</v>
      </c>
      <c r="C22" s="851" t="s">
        <v>2444</v>
      </c>
      <c r="D22" s="131" t="s">
        <v>2546</v>
      </c>
      <c r="E22" s="132">
        <v>1500000</v>
      </c>
      <c r="F22" s="132">
        <v>0</v>
      </c>
      <c r="G22" s="132">
        <v>0</v>
      </c>
      <c r="H22" s="132">
        <v>1500000</v>
      </c>
      <c r="I22" s="133"/>
      <c r="J22" s="134">
        <v>0</v>
      </c>
      <c r="K22" s="134">
        <v>0</v>
      </c>
      <c r="L22" s="134">
        <v>750000</v>
      </c>
      <c r="M22" s="134">
        <v>750000</v>
      </c>
      <c r="N22" s="135">
        <v>0</v>
      </c>
    </row>
    <row r="23" spans="2:14" x14ac:dyDescent="0.3">
      <c r="B23" s="850"/>
      <c r="C23" s="852"/>
      <c r="D23" s="131" t="s">
        <v>2547</v>
      </c>
      <c r="E23" s="132">
        <v>3200000</v>
      </c>
      <c r="F23" s="132">
        <v>0</v>
      </c>
      <c r="G23" s="132">
        <v>0</v>
      </c>
      <c r="H23" s="132">
        <v>3200000</v>
      </c>
      <c r="I23" s="133"/>
      <c r="J23" s="134">
        <v>800000</v>
      </c>
      <c r="K23" s="134">
        <v>550000</v>
      </c>
      <c r="L23" s="134">
        <v>925000</v>
      </c>
      <c r="M23" s="134">
        <v>925000</v>
      </c>
      <c r="N23" s="135">
        <v>0</v>
      </c>
    </row>
    <row r="24" spans="2:14" x14ac:dyDescent="0.3">
      <c r="B24" s="849"/>
      <c r="C24" s="81" t="s">
        <v>12</v>
      </c>
      <c r="D24" s="122"/>
      <c r="E24" s="82">
        <v>4700000</v>
      </c>
      <c r="F24" s="82">
        <v>0</v>
      </c>
      <c r="G24" s="82">
        <v>0</v>
      </c>
      <c r="H24" s="82">
        <v>4700000</v>
      </c>
      <c r="I24" s="97"/>
      <c r="J24" s="84">
        <v>800000</v>
      </c>
      <c r="K24" s="84">
        <v>550000</v>
      </c>
      <c r="L24" s="84">
        <v>1675000</v>
      </c>
      <c r="M24" s="84">
        <v>1675000</v>
      </c>
      <c r="N24" s="85">
        <v>0</v>
      </c>
    </row>
    <row r="25" spans="2:14" ht="26.4" customHeight="1" x14ac:dyDescent="0.3">
      <c r="B25" s="847" t="s">
        <v>22</v>
      </c>
      <c r="C25" s="847"/>
      <c r="D25" s="125"/>
      <c r="E25" s="98">
        <v>540100000</v>
      </c>
      <c r="F25" s="98">
        <v>2825000</v>
      </c>
      <c r="G25" s="98">
        <v>20184500</v>
      </c>
      <c r="H25" s="98">
        <v>563109500</v>
      </c>
      <c r="I25" s="98">
        <v>0</v>
      </c>
      <c r="J25" s="98">
        <v>33250000</v>
      </c>
      <c r="K25" s="98">
        <v>72309500</v>
      </c>
      <c r="L25" s="98">
        <v>31137500</v>
      </c>
      <c r="M25" s="98">
        <v>26412500</v>
      </c>
      <c r="N25" s="99">
        <v>400000000</v>
      </c>
    </row>
    <row r="26" spans="2:14" ht="24.6" customHeight="1" x14ac:dyDescent="0.3">
      <c r="B26" s="100"/>
      <c r="C26" s="76"/>
      <c r="D26" s="126" t="s">
        <v>2445</v>
      </c>
      <c r="E26" s="101">
        <v>140100000</v>
      </c>
      <c r="F26" s="101">
        <v>2825000</v>
      </c>
      <c r="G26" s="101">
        <v>20184500</v>
      </c>
      <c r="H26" s="101">
        <v>163109500</v>
      </c>
      <c r="I26" s="102"/>
      <c r="J26" s="102">
        <v>33250000</v>
      </c>
      <c r="K26" s="102">
        <v>72309500</v>
      </c>
      <c r="L26" s="102">
        <v>31137500</v>
      </c>
      <c r="M26" s="102">
        <v>26412500</v>
      </c>
      <c r="N26" s="103">
        <v>0</v>
      </c>
    </row>
    <row r="27" spans="2:14" ht="24.6" customHeight="1" x14ac:dyDescent="0.3">
      <c r="B27" s="104"/>
      <c r="C27" s="96"/>
      <c r="D27" s="127" t="s">
        <v>2446</v>
      </c>
      <c r="E27" s="105">
        <v>400000000</v>
      </c>
      <c r="F27" s="105">
        <v>0</v>
      </c>
      <c r="G27" s="105">
        <v>0</v>
      </c>
      <c r="H27" s="105">
        <v>400000000</v>
      </c>
      <c r="I27" s="106"/>
      <c r="J27" s="106">
        <v>0</v>
      </c>
      <c r="K27" s="106">
        <v>0</v>
      </c>
      <c r="L27" s="106">
        <v>0</v>
      </c>
      <c r="M27" s="106">
        <v>0</v>
      </c>
      <c r="N27" s="107">
        <v>400000000</v>
      </c>
    </row>
    <row r="28" spans="2:14" ht="24.6" customHeight="1" x14ac:dyDescent="0.3">
      <c r="B28" s="100" t="s">
        <v>2447</v>
      </c>
      <c r="C28" s="87"/>
      <c r="D28" s="128" t="s">
        <v>2448</v>
      </c>
      <c r="E28" s="108">
        <v>3450000</v>
      </c>
      <c r="F28" s="108">
        <v>6650000</v>
      </c>
      <c r="G28" s="108">
        <v>17000000</v>
      </c>
      <c r="H28" s="108">
        <v>27100000</v>
      </c>
      <c r="I28" s="109"/>
      <c r="J28" s="109">
        <v>7400000</v>
      </c>
      <c r="K28" s="109">
        <v>18075000</v>
      </c>
      <c r="L28" s="109">
        <v>850000</v>
      </c>
      <c r="M28" s="109">
        <v>775000</v>
      </c>
      <c r="N28" s="110">
        <v>0</v>
      </c>
    </row>
    <row r="29" spans="2:14" ht="24.6" customHeight="1" x14ac:dyDescent="0.3">
      <c r="B29" s="111"/>
      <c r="C29" s="87"/>
      <c r="D29" s="128" t="s">
        <v>2449</v>
      </c>
      <c r="E29" s="108">
        <v>536650000</v>
      </c>
      <c r="F29" s="108">
        <v>-3825000</v>
      </c>
      <c r="G29" s="108">
        <v>0</v>
      </c>
      <c r="H29" s="108">
        <v>532825000</v>
      </c>
      <c r="I29" s="109"/>
      <c r="J29" s="109">
        <v>25850000</v>
      </c>
      <c r="K29" s="109">
        <v>51050000</v>
      </c>
      <c r="L29" s="109">
        <v>30287500</v>
      </c>
      <c r="M29" s="109">
        <v>25637500</v>
      </c>
      <c r="N29" s="110">
        <v>400000000</v>
      </c>
    </row>
    <row r="30" spans="2:14" ht="24.6" customHeight="1" x14ac:dyDescent="0.3">
      <c r="B30" s="112"/>
      <c r="C30" s="113"/>
      <c r="D30" s="129" t="s">
        <v>2450</v>
      </c>
      <c r="E30" s="114">
        <v>0</v>
      </c>
      <c r="F30" s="114">
        <v>0</v>
      </c>
      <c r="G30" s="114">
        <v>3184500</v>
      </c>
      <c r="H30" s="114">
        <v>3184500</v>
      </c>
      <c r="I30" s="115"/>
      <c r="J30" s="115">
        <v>0</v>
      </c>
      <c r="K30" s="115">
        <v>3184500</v>
      </c>
      <c r="L30" s="115">
        <v>0</v>
      </c>
      <c r="M30" s="115">
        <v>0</v>
      </c>
      <c r="N30" s="116">
        <v>0</v>
      </c>
    </row>
    <row r="31" spans="2:14" x14ac:dyDescent="0.3">
      <c r="B31" s="117" t="s">
        <v>2591</v>
      </c>
      <c r="C31" s="87"/>
      <c r="E31" s="61"/>
      <c r="F31" s="61"/>
      <c r="G31" s="61"/>
      <c r="H31" s="61"/>
      <c r="I31" s="61"/>
      <c r="J31" s="61"/>
      <c r="K31" s="61"/>
      <c r="L31" s="61"/>
      <c r="M31" s="61"/>
      <c r="N31" s="61"/>
    </row>
    <row r="32" spans="2:14" x14ac:dyDescent="0.3">
      <c r="B32" s="117" t="s">
        <v>2592</v>
      </c>
    </row>
  </sheetData>
  <mergeCells count="13">
    <mergeCell ref="E3:H3"/>
    <mergeCell ref="J3:M3"/>
    <mergeCell ref="B5:B6"/>
    <mergeCell ref="C15:C16"/>
    <mergeCell ref="B10:B19"/>
    <mergeCell ref="C10:C13"/>
    <mergeCell ref="B7:B9"/>
    <mergeCell ref="C7:C8"/>
    <mergeCell ref="B25:C25"/>
    <mergeCell ref="B20:B21"/>
    <mergeCell ref="B22:B24"/>
    <mergeCell ref="C22:C23"/>
    <mergeCell ref="C17:C18"/>
  </mergeCells>
  <pageMargins left="0.7" right="0.7" top="0.75" bottom="0.75" header="0.3" footer="0.3"/>
  <pageSetup scale="38" orientation="landscape" r:id="rId1"/>
  <headerFooter>
    <oddHeader xml:space="preserve">&amp;CAppendix A: 2019-2022 Capital Plan Four-Year Planned Funding Allocation </oddHeader>
    <oddFooter>&amp;C2020 Capital and Operating Budget - Appendix A, B, C, D, E, F, G and H&amp;R&amp;P</oddFooter>
  </headerFooter>
  <ignoredErrors>
    <ignoredError sqref="L4: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topLeftCell="B1" zoomScale="80" zoomScaleNormal="80" workbookViewId="0">
      <selection activeCell="E4" sqref="E4:N4"/>
    </sheetView>
  </sheetViews>
  <sheetFormatPr defaultColWidth="9.109375" defaultRowHeight="17.399999999999999" x14ac:dyDescent="0.3"/>
  <cols>
    <col min="1" max="1" width="8" style="61" bestFit="1" customWidth="1"/>
    <col min="2" max="2" width="27.109375" style="118" customWidth="1"/>
    <col min="3" max="3" width="38.88671875" style="118" customWidth="1"/>
    <col min="4" max="4" width="57" style="130" customWidth="1"/>
    <col min="5" max="8" width="15.44140625" style="61" customWidth="1"/>
    <col min="9" max="9" width="1.6640625" style="61" customWidth="1"/>
    <col min="10" max="14" width="13.109375" style="61" customWidth="1"/>
    <col min="15" max="15" width="10.44140625" style="61" bestFit="1" customWidth="1"/>
    <col min="16" max="16384" width="9.109375" style="61"/>
  </cols>
  <sheetData>
    <row r="2" spans="2:14" x14ac:dyDescent="0.3">
      <c r="B2" s="57"/>
      <c r="C2" s="57"/>
      <c r="D2" s="120"/>
      <c r="E2" s="58"/>
      <c r="F2" s="58"/>
      <c r="G2" s="58"/>
      <c r="H2" s="58"/>
      <c r="I2" s="136"/>
      <c r="J2" s="58"/>
      <c r="K2" s="58"/>
      <c r="L2" s="58"/>
      <c r="M2" s="58"/>
      <c r="N2" s="58"/>
    </row>
    <row r="3" spans="2:14" ht="40.950000000000003" customHeight="1" x14ac:dyDescent="0.3">
      <c r="B3" s="62" t="s">
        <v>331</v>
      </c>
      <c r="C3" s="63"/>
      <c r="D3" s="121"/>
      <c r="E3" s="858" t="s">
        <v>2421</v>
      </c>
      <c r="F3" s="858"/>
      <c r="G3" s="858"/>
      <c r="H3" s="858"/>
      <c r="I3" s="137"/>
      <c r="J3" s="859" t="s">
        <v>2422</v>
      </c>
      <c r="K3" s="859"/>
      <c r="L3" s="859"/>
      <c r="M3" s="859"/>
      <c r="N3" s="138"/>
    </row>
    <row r="4" spans="2:14" ht="34.799999999999997" x14ac:dyDescent="0.3">
      <c r="B4" s="66" t="s">
        <v>2425</v>
      </c>
      <c r="C4" s="67" t="s">
        <v>2426</v>
      </c>
      <c r="D4" s="68" t="s">
        <v>2427</v>
      </c>
      <c r="E4" s="69" t="s">
        <v>2428</v>
      </c>
      <c r="F4" s="70" t="s">
        <v>2429</v>
      </c>
      <c r="G4" s="70" t="s">
        <v>4072</v>
      </c>
      <c r="H4" s="70" t="s">
        <v>4075</v>
      </c>
      <c r="I4" s="71"/>
      <c r="J4" s="72" t="s">
        <v>2431</v>
      </c>
      <c r="K4" s="73" t="s">
        <v>4069</v>
      </c>
      <c r="L4" s="74" t="s">
        <v>2423</v>
      </c>
      <c r="M4" s="74" t="s">
        <v>2424</v>
      </c>
      <c r="N4" s="763" t="s">
        <v>2432</v>
      </c>
    </row>
    <row r="5" spans="2:14" x14ac:dyDescent="0.3">
      <c r="B5" s="850" t="s">
        <v>2451</v>
      </c>
      <c r="C5" s="131" t="s">
        <v>2437</v>
      </c>
      <c r="D5" s="131" t="s">
        <v>2548</v>
      </c>
      <c r="E5" s="132">
        <v>325000</v>
      </c>
      <c r="F5" s="132">
        <v>0</v>
      </c>
      <c r="G5" s="132">
        <v>0</v>
      </c>
      <c r="H5" s="132">
        <v>325000</v>
      </c>
      <c r="I5" s="78"/>
      <c r="J5" s="134">
        <v>50000</v>
      </c>
      <c r="K5" s="134">
        <v>0</v>
      </c>
      <c r="L5" s="134">
        <v>150000</v>
      </c>
      <c r="M5" s="134">
        <v>125000</v>
      </c>
      <c r="N5" s="135">
        <v>0</v>
      </c>
    </row>
    <row r="6" spans="2:14" ht="34.799999999999997" x14ac:dyDescent="0.3">
      <c r="B6" s="850"/>
      <c r="C6" s="131" t="s">
        <v>2453</v>
      </c>
      <c r="D6" s="131" t="s">
        <v>2549</v>
      </c>
      <c r="E6" s="132">
        <v>37500000</v>
      </c>
      <c r="F6" s="132">
        <v>0</v>
      </c>
      <c r="G6" s="132">
        <v>0</v>
      </c>
      <c r="H6" s="132">
        <v>37500000</v>
      </c>
      <c r="I6" s="86"/>
      <c r="J6" s="134">
        <v>0</v>
      </c>
      <c r="K6" s="134">
        <v>0</v>
      </c>
      <c r="L6" s="134">
        <v>0</v>
      </c>
      <c r="M6" s="134">
        <v>0</v>
      </c>
      <c r="N6" s="135">
        <v>37500000</v>
      </c>
    </row>
    <row r="7" spans="2:14" ht="34.799999999999997" x14ac:dyDescent="0.3">
      <c r="B7" s="850"/>
      <c r="C7" s="131" t="s">
        <v>2454</v>
      </c>
      <c r="D7" s="131" t="s">
        <v>2550</v>
      </c>
      <c r="E7" s="132">
        <v>75000000</v>
      </c>
      <c r="F7" s="132">
        <v>4730000</v>
      </c>
      <c r="G7" s="132">
        <v>24000000</v>
      </c>
      <c r="H7" s="132">
        <v>103730000</v>
      </c>
      <c r="I7" s="86"/>
      <c r="J7" s="134">
        <v>23230000</v>
      </c>
      <c r="K7" s="134">
        <v>6400000</v>
      </c>
      <c r="L7" s="134">
        <v>37050000</v>
      </c>
      <c r="M7" s="134">
        <v>37050000</v>
      </c>
      <c r="N7" s="135">
        <v>0</v>
      </c>
    </row>
    <row r="8" spans="2:14" ht="34.799999999999997" x14ac:dyDescent="0.3">
      <c r="B8" s="850"/>
      <c r="C8" s="131" t="s">
        <v>2455</v>
      </c>
      <c r="D8" s="131" t="s">
        <v>2551</v>
      </c>
      <c r="E8" s="132">
        <v>6750000</v>
      </c>
      <c r="F8" s="132">
        <v>0</v>
      </c>
      <c r="G8" s="132">
        <v>0</v>
      </c>
      <c r="H8" s="132">
        <v>6750000</v>
      </c>
      <c r="I8" s="86"/>
      <c r="J8" s="134">
        <v>150000</v>
      </c>
      <c r="K8" s="134">
        <v>810000</v>
      </c>
      <c r="L8" s="134">
        <v>5790000</v>
      </c>
      <c r="M8" s="134">
        <v>0</v>
      </c>
      <c r="N8" s="135">
        <v>0</v>
      </c>
    </row>
    <row r="9" spans="2:14" ht="34.799999999999997" x14ac:dyDescent="0.3">
      <c r="B9" s="850"/>
      <c r="C9" s="131" t="s">
        <v>2438</v>
      </c>
      <c r="D9" s="131" t="s">
        <v>2552</v>
      </c>
      <c r="E9" s="132">
        <v>750000</v>
      </c>
      <c r="F9" s="132">
        <v>0</v>
      </c>
      <c r="G9" s="132">
        <v>0</v>
      </c>
      <c r="H9" s="132">
        <v>750000</v>
      </c>
      <c r="I9" s="86"/>
      <c r="J9" s="134">
        <v>187000</v>
      </c>
      <c r="K9" s="134">
        <v>200000</v>
      </c>
      <c r="L9" s="134">
        <v>181500</v>
      </c>
      <c r="M9" s="134">
        <v>181500</v>
      </c>
      <c r="N9" s="135">
        <v>0</v>
      </c>
    </row>
    <row r="10" spans="2:14" x14ac:dyDescent="0.3">
      <c r="B10" s="849"/>
      <c r="C10" s="81" t="s">
        <v>12</v>
      </c>
      <c r="D10" s="122"/>
      <c r="E10" s="82">
        <f>SUBTOTAL(9,E5:E9)</f>
        <v>120325000</v>
      </c>
      <c r="F10" s="82">
        <f t="shared" ref="F10:H10" si="0">SUBTOTAL(9,F5:F9)</f>
        <v>4730000</v>
      </c>
      <c r="G10" s="82">
        <f t="shared" si="0"/>
        <v>24000000</v>
      </c>
      <c r="H10" s="82">
        <f t="shared" si="0"/>
        <v>149055000</v>
      </c>
      <c r="I10" s="97"/>
      <c r="J10" s="84">
        <f t="shared" ref="J10:N10" si="1">SUBTOTAL(9,J5:J9)</f>
        <v>23617000</v>
      </c>
      <c r="K10" s="84">
        <f t="shared" si="1"/>
        <v>7410000</v>
      </c>
      <c r="L10" s="84">
        <f t="shared" si="1"/>
        <v>43171500</v>
      </c>
      <c r="M10" s="84">
        <f t="shared" si="1"/>
        <v>37356500</v>
      </c>
      <c r="N10" s="139">
        <f t="shared" si="1"/>
        <v>37500000</v>
      </c>
    </row>
    <row r="11" spans="2:14" ht="34.799999999999997" x14ac:dyDescent="0.3">
      <c r="B11" s="848" t="s">
        <v>2456</v>
      </c>
      <c r="C11" s="75" t="s">
        <v>2452</v>
      </c>
      <c r="D11" s="75" t="s">
        <v>2553</v>
      </c>
      <c r="E11" s="77">
        <v>2500000</v>
      </c>
      <c r="F11" s="77">
        <v>0</v>
      </c>
      <c r="G11" s="77">
        <v>2500000</v>
      </c>
      <c r="H11" s="77">
        <v>5000000</v>
      </c>
      <c r="I11" s="78"/>
      <c r="J11" s="79">
        <v>0</v>
      </c>
      <c r="K11" s="79">
        <v>0</v>
      </c>
      <c r="L11" s="79">
        <v>2000000</v>
      </c>
      <c r="M11" s="79">
        <v>3000000</v>
      </c>
      <c r="N11" s="140">
        <v>0</v>
      </c>
    </row>
    <row r="12" spans="2:14" x14ac:dyDescent="0.3">
      <c r="B12" s="849"/>
      <c r="C12" s="81" t="s">
        <v>12</v>
      </c>
      <c r="D12" s="122"/>
      <c r="E12" s="82">
        <f>SUBTOTAL(9,E11)</f>
        <v>2500000</v>
      </c>
      <c r="F12" s="82">
        <f t="shared" ref="F12:H12" si="2">SUBTOTAL(9,F11)</f>
        <v>0</v>
      </c>
      <c r="G12" s="82">
        <f t="shared" si="2"/>
        <v>2500000</v>
      </c>
      <c r="H12" s="82">
        <f t="shared" si="2"/>
        <v>5000000</v>
      </c>
      <c r="I12" s="83"/>
      <c r="J12" s="82">
        <f t="shared" ref="J12:N12" si="3">SUBTOTAL(9,J11)</f>
        <v>0</v>
      </c>
      <c r="K12" s="82">
        <f t="shared" si="3"/>
        <v>0</v>
      </c>
      <c r="L12" s="82">
        <f t="shared" si="3"/>
        <v>2000000</v>
      </c>
      <c r="M12" s="82">
        <f t="shared" si="3"/>
        <v>3000000</v>
      </c>
      <c r="N12" s="141">
        <f t="shared" si="3"/>
        <v>0</v>
      </c>
    </row>
    <row r="13" spans="2:14" x14ac:dyDescent="0.3">
      <c r="B13" s="848" t="s">
        <v>29</v>
      </c>
      <c r="C13" s="75" t="s">
        <v>2444</v>
      </c>
      <c r="D13" s="75" t="s">
        <v>2554</v>
      </c>
      <c r="E13" s="77">
        <v>600000</v>
      </c>
      <c r="F13" s="77">
        <v>0</v>
      </c>
      <c r="G13" s="77">
        <v>1500000</v>
      </c>
      <c r="H13" s="77">
        <v>2100000</v>
      </c>
      <c r="I13" s="78"/>
      <c r="J13" s="79">
        <v>195000</v>
      </c>
      <c r="K13" s="79">
        <v>800000</v>
      </c>
      <c r="L13" s="79">
        <v>605000</v>
      </c>
      <c r="M13" s="79">
        <v>500000</v>
      </c>
      <c r="N13" s="140">
        <v>0</v>
      </c>
    </row>
    <row r="14" spans="2:14" x14ac:dyDescent="0.3">
      <c r="B14" s="849"/>
      <c r="C14" s="81" t="s">
        <v>12</v>
      </c>
      <c r="D14" s="122"/>
      <c r="E14" s="82">
        <f t="shared" ref="E14:H14" si="4">SUBTOTAL(9,E13)</f>
        <v>600000</v>
      </c>
      <c r="F14" s="82">
        <f t="shared" si="4"/>
        <v>0</v>
      </c>
      <c r="G14" s="82">
        <f t="shared" si="4"/>
        <v>1500000</v>
      </c>
      <c r="H14" s="82">
        <f t="shared" si="4"/>
        <v>2100000</v>
      </c>
      <c r="I14" s="97">
        <v>0</v>
      </c>
      <c r="J14" s="82">
        <f t="shared" ref="J14:N14" si="5">SUBTOTAL(9,J13)</f>
        <v>195000</v>
      </c>
      <c r="K14" s="82">
        <f t="shared" si="5"/>
        <v>800000</v>
      </c>
      <c r="L14" s="82">
        <f t="shared" si="5"/>
        <v>605000</v>
      </c>
      <c r="M14" s="82">
        <f t="shared" si="5"/>
        <v>500000</v>
      </c>
      <c r="N14" s="141">
        <f t="shared" si="5"/>
        <v>0</v>
      </c>
    </row>
    <row r="15" spans="2:14" ht="27.6" customHeight="1" x14ac:dyDescent="0.3">
      <c r="B15" s="856" t="s">
        <v>31</v>
      </c>
      <c r="C15" s="857"/>
      <c r="D15" s="857"/>
      <c r="E15" s="142">
        <f>SUBTOTAL(9,E5:E14)</f>
        <v>123425000</v>
      </c>
      <c r="F15" s="142">
        <f t="shared" ref="F15:N15" si="6">SUBTOTAL(9,F5:F14)</f>
        <v>4730000</v>
      </c>
      <c r="G15" s="142">
        <f t="shared" si="6"/>
        <v>28000000</v>
      </c>
      <c r="H15" s="142">
        <f t="shared" si="6"/>
        <v>156155000</v>
      </c>
      <c r="I15" s="142">
        <f t="shared" si="6"/>
        <v>0</v>
      </c>
      <c r="J15" s="142">
        <f t="shared" si="6"/>
        <v>23812000</v>
      </c>
      <c r="K15" s="142">
        <f t="shared" si="6"/>
        <v>8210000</v>
      </c>
      <c r="L15" s="142">
        <f t="shared" si="6"/>
        <v>45776500</v>
      </c>
      <c r="M15" s="142">
        <f t="shared" si="6"/>
        <v>40856500</v>
      </c>
      <c r="N15" s="142">
        <f t="shared" si="6"/>
        <v>37500000</v>
      </c>
    </row>
    <row r="16" spans="2:14" x14ac:dyDescent="0.3">
      <c r="B16" s="100"/>
      <c r="C16" s="76"/>
      <c r="D16" s="126" t="s">
        <v>2445</v>
      </c>
      <c r="E16" s="143">
        <v>85925000</v>
      </c>
      <c r="F16" s="143">
        <v>4730000</v>
      </c>
      <c r="G16" s="143">
        <v>28000000</v>
      </c>
      <c r="H16" s="143">
        <v>118655000</v>
      </c>
      <c r="I16" s="144"/>
      <c r="J16" s="144">
        <v>23812000</v>
      </c>
      <c r="K16" s="144">
        <v>8210000</v>
      </c>
      <c r="L16" s="144">
        <v>45776500</v>
      </c>
      <c r="M16" s="144">
        <v>40856500</v>
      </c>
      <c r="N16" s="145">
        <v>0</v>
      </c>
    </row>
    <row r="17" spans="2:14" x14ac:dyDescent="0.3">
      <c r="B17" s="104"/>
      <c r="C17" s="96"/>
      <c r="D17" s="127" t="s">
        <v>2446</v>
      </c>
      <c r="E17" s="146">
        <v>37500000</v>
      </c>
      <c r="F17" s="146">
        <v>0</v>
      </c>
      <c r="G17" s="146">
        <v>0</v>
      </c>
      <c r="H17" s="146">
        <v>37500000</v>
      </c>
      <c r="I17" s="147"/>
      <c r="J17" s="147">
        <v>0</v>
      </c>
      <c r="K17" s="147">
        <v>0</v>
      </c>
      <c r="L17" s="147">
        <v>0</v>
      </c>
      <c r="M17" s="147">
        <v>0</v>
      </c>
      <c r="N17" s="148">
        <v>37500000</v>
      </c>
    </row>
    <row r="18" spans="2:14" x14ac:dyDescent="0.3">
      <c r="B18" s="100" t="s">
        <v>2447</v>
      </c>
      <c r="C18" s="87"/>
      <c r="D18" s="128" t="s">
        <v>2448</v>
      </c>
      <c r="E18" s="149">
        <v>8425000</v>
      </c>
      <c r="F18" s="149">
        <v>0</v>
      </c>
      <c r="G18" s="149">
        <v>0</v>
      </c>
      <c r="H18" s="149">
        <v>8425000</v>
      </c>
      <c r="I18" s="150"/>
      <c r="J18" s="149">
        <v>582000</v>
      </c>
      <c r="K18" s="149">
        <v>1310000</v>
      </c>
      <c r="L18" s="149">
        <v>6178988.6877828054</v>
      </c>
      <c r="M18" s="149">
        <v>354011.31221719459</v>
      </c>
      <c r="N18" s="151">
        <v>0</v>
      </c>
    </row>
    <row r="19" spans="2:14" x14ac:dyDescent="0.3">
      <c r="B19" s="111"/>
      <c r="C19" s="87"/>
      <c r="D19" s="128" t="s">
        <v>2449</v>
      </c>
      <c r="E19" s="149">
        <v>110000000</v>
      </c>
      <c r="F19" s="149">
        <v>4730000</v>
      </c>
      <c r="G19" s="149">
        <v>0</v>
      </c>
      <c r="H19" s="149">
        <v>114730000</v>
      </c>
      <c r="I19" s="150"/>
      <c r="J19" s="149">
        <v>23230000</v>
      </c>
      <c r="K19" s="149">
        <v>0</v>
      </c>
      <c r="L19" s="149">
        <v>26750000</v>
      </c>
      <c r="M19" s="149">
        <v>27250000</v>
      </c>
      <c r="N19" s="152">
        <v>37500000</v>
      </c>
    </row>
    <row r="20" spans="2:14" x14ac:dyDescent="0.3">
      <c r="B20" s="112"/>
      <c r="C20" s="113"/>
      <c r="D20" s="129" t="s">
        <v>2450</v>
      </c>
      <c r="E20" s="153">
        <v>5000000</v>
      </c>
      <c r="F20" s="153">
        <v>0</v>
      </c>
      <c r="G20" s="153">
        <v>28000000</v>
      </c>
      <c r="H20" s="153">
        <v>33000000</v>
      </c>
      <c r="I20" s="154"/>
      <c r="J20" s="153">
        <v>0</v>
      </c>
      <c r="K20" s="153">
        <v>6900000</v>
      </c>
      <c r="L20" s="153">
        <v>12847511.312217195</v>
      </c>
      <c r="M20" s="153">
        <v>13252488.687782805</v>
      </c>
      <c r="N20" s="155">
        <v>0</v>
      </c>
    </row>
    <row r="21" spans="2:14" x14ac:dyDescent="0.3">
      <c r="B21" s="117" t="s">
        <v>2591</v>
      </c>
      <c r="C21" s="87"/>
    </row>
    <row r="22" spans="2:14" x14ac:dyDescent="0.3">
      <c r="B22" s="117" t="s">
        <v>2592</v>
      </c>
    </row>
    <row r="23" spans="2:14" x14ac:dyDescent="0.3">
      <c r="E23" s="119"/>
      <c r="F23" s="119"/>
      <c r="G23" s="119"/>
      <c r="H23" s="119"/>
      <c r="I23" s="119"/>
      <c r="J23" s="119"/>
      <c r="K23" s="119"/>
      <c r="L23" s="119"/>
      <c r="M23" s="119"/>
      <c r="N23" s="119"/>
    </row>
  </sheetData>
  <mergeCells count="6">
    <mergeCell ref="B13:B14"/>
    <mergeCell ref="B15:D15"/>
    <mergeCell ref="B11:B12"/>
    <mergeCell ref="E3:H3"/>
    <mergeCell ref="J3:M3"/>
    <mergeCell ref="B5:B10"/>
  </mergeCells>
  <pageMargins left="0.7" right="0.7" top="0.75" bottom="0.75" header="0.3" footer="0.3"/>
  <pageSetup scale="40" orientation="landscape" r:id="rId1"/>
  <headerFooter>
    <oddHeader>&amp;CAppendix A: 2019-2022 Capital Plan Four-Year Planned Funding Allocation</oddHeader>
    <oddFooter>&amp;C2020 Capital and Operating Budget - Appendix A, B, C, D, E, F, G and H&amp;R&amp;P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9"/>
  <sheetViews>
    <sheetView showGridLines="0" zoomScale="80" zoomScaleNormal="80" workbookViewId="0">
      <selection activeCell="E4" sqref="E4:N4"/>
    </sheetView>
  </sheetViews>
  <sheetFormatPr defaultColWidth="9.109375" defaultRowHeight="17.399999999999999" x14ac:dyDescent="0.3"/>
  <cols>
    <col min="1" max="1" width="3.6640625" style="61" customWidth="1"/>
    <col min="2" max="2" width="21.44140625" style="118" customWidth="1"/>
    <col min="3" max="3" width="23.33203125" style="118" customWidth="1"/>
    <col min="4" max="4" width="56.88671875" style="130" customWidth="1"/>
    <col min="5" max="8" width="15.44140625" style="61" customWidth="1"/>
    <col min="9" max="9" width="1.6640625" style="61" customWidth="1"/>
    <col min="10" max="14" width="12.6640625" style="61" customWidth="1"/>
    <col min="15" max="16384" width="9.109375" style="61"/>
  </cols>
  <sheetData>
    <row r="2" spans="2:14" x14ac:dyDescent="0.3">
      <c r="B2" s="57"/>
      <c r="C2" s="57"/>
      <c r="D2" s="120"/>
      <c r="E2" s="58"/>
      <c r="F2" s="58"/>
      <c r="G2" s="58"/>
      <c r="H2" s="58"/>
      <c r="I2" s="136"/>
      <c r="J2" s="58"/>
      <c r="K2" s="58"/>
      <c r="L2" s="58"/>
      <c r="M2" s="58"/>
      <c r="N2" s="58"/>
    </row>
    <row r="3" spans="2:14" ht="34.950000000000003" customHeight="1" x14ac:dyDescent="0.3">
      <c r="B3" s="62" t="s">
        <v>338</v>
      </c>
      <c r="C3" s="63"/>
      <c r="D3" s="121"/>
      <c r="E3" s="858" t="s">
        <v>2421</v>
      </c>
      <c r="F3" s="858"/>
      <c r="G3" s="858"/>
      <c r="H3" s="858"/>
      <c r="I3" s="137"/>
      <c r="J3" s="859" t="s">
        <v>2422</v>
      </c>
      <c r="K3" s="859"/>
      <c r="L3" s="859"/>
      <c r="M3" s="859"/>
      <c r="N3" s="138"/>
    </row>
    <row r="4" spans="2:14" ht="45" customHeight="1" x14ac:dyDescent="0.3">
      <c r="B4" s="66" t="s">
        <v>2425</v>
      </c>
      <c r="C4" s="67" t="s">
        <v>2426</v>
      </c>
      <c r="D4" s="68" t="s">
        <v>2427</v>
      </c>
      <c r="E4" s="69" t="s">
        <v>2428</v>
      </c>
      <c r="F4" s="70" t="s">
        <v>2429</v>
      </c>
      <c r="G4" s="70" t="s">
        <v>4072</v>
      </c>
      <c r="H4" s="70" t="s">
        <v>4075</v>
      </c>
      <c r="I4" s="71"/>
      <c r="J4" s="72" t="s">
        <v>2431</v>
      </c>
      <c r="K4" s="73" t="s">
        <v>4069</v>
      </c>
      <c r="L4" s="74" t="s">
        <v>2423</v>
      </c>
      <c r="M4" s="74" t="s">
        <v>2424</v>
      </c>
      <c r="N4" s="763" t="s">
        <v>2432</v>
      </c>
    </row>
    <row r="5" spans="2:14" ht="34.950000000000003" customHeight="1" x14ac:dyDescent="0.3">
      <c r="B5" s="848" t="s">
        <v>32</v>
      </c>
      <c r="C5" s="75" t="s">
        <v>2458</v>
      </c>
      <c r="D5" s="75" t="s">
        <v>2555</v>
      </c>
      <c r="E5" s="77">
        <v>80000000</v>
      </c>
      <c r="F5" s="77">
        <v>0</v>
      </c>
      <c r="G5" s="77">
        <v>0</v>
      </c>
      <c r="H5" s="77">
        <v>80000000</v>
      </c>
      <c r="I5" s="78"/>
      <c r="J5" s="79">
        <v>18200000</v>
      </c>
      <c r="K5" s="79">
        <v>20000000</v>
      </c>
      <c r="L5" s="79">
        <v>20000000</v>
      </c>
      <c r="M5" s="79">
        <v>21800000</v>
      </c>
      <c r="N5" s="80">
        <v>0</v>
      </c>
    </row>
    <row r="6" spans="2:14" x14ac:dyDescent="0.3">
      <c r="B6" s="849"/>
      <c r="C6" s="81" t="s">
        <v>12</v>
      </c>
      <c r="D6" s="122"/>
      <c r="E6" s="82">
        <v>80000000</v>
      </c>
      <c r="F6" s="82">
        <v>0</v>
      </c>
      <c r="G6" s="82">
        <v>0</v>
      </c>
      <c r="H6" s="82">
        <v>80000000</v>
      </c>
      <c r="I6" s="83">
        <v>0</v>
      </c>
      <c r="J6" s="84">
        <v>18200000</v>
      </c>
      <c r="K6" s="84">
        <v>20000000</v>
      </c>
      <c r="L6" s="84">
        <v>20000000</v>
      </c>
      <c r="M6" s="84">
        <v>21800000</v>
      </c>
      <c r="N6" s="85">
        <v>0</v>
      </c>
    </row>
    <row r="7" spans="2:14" ht="30.6" customHeight="1" x14ac:dyDescent="0.3">
      <c r="B7" s="848" t="s">
        <v>34</v>
      </c>
      <c r="C7" s="851" t="s">
        <v>2459</v>
      </c>
      <c r="D7" s="131" t="s">
        <v>2556</v>
      </c>
      <c r="E7" s="132">
        <v>43450000</v>
      </c>
      <c r="F7" s="132">
        <v>4000000</v>
      </c>
      <c r="G7" s="132">
        <v>0</v>
      </c>
      <c r="H7" s="132">
        <v>47450000</v>
      </c>
      <c r="I7" s="133"/>
      <c r="J7" s="134">
        <v>6850000</v>
      </c>
      <c r="K7" s="134">
        <v>1500000</v>
      </c>
      <c r="L7" s="134">
        <v>14400000</v>
      </c>
      <c r="M7" s="134">
        <v>24700000</v>
      </c>
      <c r="N7" s="135">
        <v>0</v>
      </c>
    </row>
    <row r="8" spans="2:14" x14ac:dyDescent="0.3">
      <c r="B8" s="850"/>
      <c r="C8" s="852"/>
      <c r="D8" s="131" t="s">
        <v>3423</v>
      </c>
      <c r="E8" s="132">
        <v>29200000</v>
      </c>
      <c r="F8" s="132">
        <v>0</v>
      </c>
      <c r="G8" s="132">
        <v>0</v>
      </c>
      <c r="H8" s="132">
        <v>29200000</v>
      </c>
      <c r="I8" s="133"/>
      <c r="J8" s="134">
        <v>4400000</v>
      </c>
      <c r="K8" s="134">
        <v>1800000</v>
      </c>
      <c r="L8" s="134">
        <v>11900000</v>
      </c>
      <c r="M8" s="134">
        <v>11100000</v>
      </c>
      <c r="N8" s="135">
        <v>0</v>
      </c>
    </row>
    <row r="9" spans="2:14" ht="34.799999999999997" x14ac:dyDescent="0.3">
      <c r="B9" s="850"/>
      <c r="C9" s="852"/>
      <c r="D9" s="131" t="s">
        <v>3424</v>
      </c>
      <c r="E9" s="132">
        <v>9000000</v>
      </c>
      <c r="F9" s="132">
        <v>265000</v>
      </c>
      <c r="G9" s="132">
        <v>0</v>
      </c>
      <c r="H9" s="132">
        <v>9265000</v>
      </c>
      <c r="I9" s="133"/>
      <c r="J9" s="134">
        <v>4265000</v>
      </c>
      <c r="K9" s="134">
        <v>0</v>
      </c>
      <c r="L9" s="134">
        <v>1400000</v>
      </c>
      <c r="M9" s="134">
        <v>3600000</v>
      </c>
      <c r="N9" s="135">
        <v>0</v>
      </c>
    </row>
    <row r="10" spans="2:14" x14ac:dyDescent="0.3">
      <c r="B10" s="850"/>
      <c r="C10" s="852"/>
      <c r="D10" s="131" t="s">
        <v>2557</v>
      </c>
      <c r="E10" s="132">
        <v>600000</v>
      </c>
      <c r="F10" s="132">
        <v>0</v>
      </c>
      <c r="G10" s="132">
        <v>0</v>
      </c>
      <c r="H10" s="132">
        <v>600000</v>
      </c>
      <c r="I10" s="133"/>
      <c r="J10" s="134">
        <v>100000</v>
      </c>
      <c r="K10" s="134">
        <v>150000</v>
      </c>
      <c r="L10" s="134">
        <v>150000</v>
      </c>
      <c r="M10" s="134">
        <v>200000</v>
      </c>
      <c r="N10" s="135">
        <v>0</v>
      </c>
    </row>
    <row r="11" spans="2:14" ht="36.6" customHeight="1" x14ac:dyDescent="0.3">
      <c r="B11" s="850"/>
      <c r="C11" s="851" t="s">
        <v>2460</v>
      </c>
      <c r="D11" s="131" t="s">
        <v>2558</v>
      </c>
      <c r="E11" s="132">
        <v>2000000</v>
      </c>
      <c r="F11" s="132">
        <v>0</v>
      </c>
      <c r="G11" s="132">
        <v>0</v>
      </c>
      <c r="H11" s="132">
        <v>2000000</v>
      </c>
      <c r="I11" s="133"/>
      <c r="J11" s="134">
        <v>150000</v>
      </c>
      <c r="K11" s="134">
        <v>600000</v>
      </c>
      <c r="L11" s="134">
        <v>600000</v>
      </c>
      <c r="M11" s="134">
        <v>650000</v>
      </c>
      <c r="N11" s="135">
        <v>0</v>
      </c>
    </row>
    <row r="12" spans="2:14" ht="36.6" customHeight="1" x14ac:dyDescent="0.3">
      <c r="B12" s="850"/>
      <c r="C12" s="852"/>
      <c r="D12" s="131" t="s">
        <v>2559</v>
      </c>
      <c r="E12" s="132">
        <v>2400000</v>
      </c>
      <c r="F12" s="132">
        <v>0</v>
      </c>
      <c r="G12" s="132">
        <v>0</v>
      </c>
      <c r="H12" s="132">
        <v>2400000</v>
      </c>
      <c r="I12" s="133"/>
      <c r="J12" s="134">
        <v>300000</v>
      </c>
      <c r="K12" s="134">
        <v>500000</v>
      </c>
      <c r="L12" s="134">
        <v>850000</v>
      </c>
      <c r="M12" s="134">
        <v>750000</v>
      </c>
      <c r="N12" s="135">
        <v>0</v>
      </c>
    </row>
    <row r="13" spans="2:14" ht="35.4" customHeight="1" x14ac:dyDescent="0.3">
      <c r="B13" s="850"/>
      <c r="C13" s="851" t="s">
        <v>2457</v>
      </c>
      <c r="D13" s="131" t="s">
        <v>2560</v>
      </c>
      <c r="E13" s="132">
        <v>2700000</v>
      </c>
      <c r="F13" s="132">
        <v>0</v>
      </c>
      <c r="G13" s="132">
        <v>0</v>
      </c>
      <c r="H13" s="132">
        <v>2700000</v>
      </c>
      <c r="I13" s="133"/>
      <c r="J13" s="134">
        <v>800000</v>
      </c>
      <c r="K13" s="134">
        <v>1225000</v>
      </c>
      <c r="L13" s="134">
        <v>325000</v>
      </c>
      <c r="M13" s="134">
        <v>350000</v>
      </c>
      <c r="N13" s="135">
        <v>0</v>
      </c>
    </row>
    <row r="14" spans="2:14" ht="29.4" customHeight="1" x14ac:dyDescent="0.3">
      <c r="B14" s="850"/>
      <c r="C14" s="853"/>
      <c r="D14" s="131" t="s">
        <v>2561</v>
      </c>
      <c r="E14" s="132">
        <v>16000000</v>
      </c>
      <c r="F14" s="132">
        <v>0</v>
      </c>
      <c r="G14" s="132">
        <v>0</v>
      </c>
      <c r="H14" s="132">
        <v>16000000</v>
      </c>
      <c r="I14" s="133"/>
      <c r="J14" s="134">
        <v>4000000</v>
      </c>
      <c r="K14" s="134">
        <v>4000000</v>
      </c>
      <c r="L14" s="134">
        <v>4000000</v>
      </c>
      <c r="M14" s="134">
        <v>4000000</v>
      </c>
      <c r="N14" s="135">
        <v>0</v>
      </c>
    </row>
    <row r="15" spans="2:14" x14ac:dyDescent="0.3">
      <c r="B15" s="849"/>
      <c r="C15" s="81" t="s">
        <v>12</v>
      </c>
      <c r="D15" s="122"/>
      <c r="E15" s="82">
        <v>105350000</v>
      </c>
      <c r="F15" s="82">
        <v>4265000</v>
      </c>
      <c r="G15" s="82">
        <v>0</v>
      </c>
      <c r="H15" s="82">
        <v>109615000</v>
      </c>
      <c r="I15" s="97">
        <v>0</v>
      </c>
      <c r="J15" s="84">
        <v>20865000</v>
      </c>
      <c r="K15" s="84">
        <v>9775000</v>
      </c>
      <c r="L15" s="84">
        <v>33625000</v>
      </c>
      <c r="M15" s="84">
        <v>45350000</v>
      </c>
      <c r="N15" s="85">
        <v>0</v>
      </c>
    </row>
    <row r="16" spans="2:14" x14ac:dyDescent="0.3">
      <c r="B16" s="848" t="s">
        <v>50</v>
      </c>
      <c r="C16" s="851" t="s">
        <v>2461</v>
      </c>
      <c r="D16" s="131" t="s">
        <v>2562</v>
      </c>
      <c r="E16" s="132">
        <v>200000</v>
      </c>
      <c r="F16" s="132">
        <v>0</v>
      </c>
      <c r="G16" s="132">
        <v>0</v>
      </c>
      <c r="H16" s="132">
        <v>200000</v>
      </c>
      <c r="I16" s="133"/>
      <c r="J16" s="134">
        <v>0</v>
      </c>
      <c r="K16" s="134">
        <v>0</v>
      </c>
      <c r="L16" s="134">
        <v>99999.999999999985</v>
      </c>
      <c r="M16" s="134">
        <v>99999.999999999985</v>
      </c>
      <c r="N16" s="135">
        <v>0</v>
      </c>
    </row>
    <row r="17" spans="2:14" x14ac:dyDescent="0.3">
      <c r="B17" s="850"/>
      <c r="C17" s="852"/>
      <c r="D17" s="131" t="s">
        <v>2563</v>
      </c>
      <c r="E17" s="132">
        <v>1500000</v>
      </c>
      <c r="F17" s="132">
        <v>0</v>
      </c>
      <c r="G17" s="132">
        <v>0</v>
      </c>
      <c r="H17" s="132">
        <v>1500000</v>
      </c>
      <c r="I17" s="133"/>
      <c r="J17" s="134">
        <v>1500000</v>
      </c>
      <c r="K17" s="134">
        <v>0</v>
      </c>
      <c r="L17" s="134">
        <v>0</v>
      </c>
      <c r="M17" s="134">
        <v>0</v>
      </c>
      <c r="N17" s="135">
        <v>0</v>
      </c>
    </row>
    <row r="18" spans="2:14" ht="28.2" customHeight="1" x14ac:dyDescent="0.3">
      <c r="B18" s="850"/>
      <c r="C18" s="852"/>
      <c r="D18" s="156" t="s">
        <v>2564</v>
      </c>
      <c r="E18" s="132">
        <v>5400000</v>
      </c>
      <c r="F18" s="132">
        <v>0</v>
      </c>
      <c r="G18" s="132">
        <v>0</v>
      </c>
      <c r="H18" s="132">
        <v>5400000</v>
      </c>
      <c r="I18" s="133"/>
      <c r="J18" s="134">
        <v>0</v>
      </c>
      <c r="K18" s="134">
        <v>0</v>
      </c>
      <c r="L18" s="134">
        <v>2700000</v>
      </c>
      <c r="M18" s="134">
        <v>2700000</v>
      </c>
      <c r="N18" s="135">
        <v>0</v>
      </c>
    </row>
    <row r="19" spans="2:14" x14ac:dyDescent="0.3">
      <c r="B19" s="850"/>
      <c r="C19" s="853"/>
      <c r="D19" s="156" t="s">
        <v>2565</v>
      </c>
      <c r="E19" s="132">
        <v>4000000</v>
      </c>
      <c r="F19" s="132">
        <v>0</v>
      </c>
      <c r="G19" s="132">
        <v>0</v>
      </c>
      <c r="H19" s="132">
        <v>4000000</v>
      </c>
      <c r="I19" s="133"/>
      <c r="J19" s="134">
        <v>0</v>
      </c>
      <c r="K19" s="134">
        <v>0</v>
      </c>
      <c r="L19" s="134">
        <v>2000000</v>
      </c>
      <c r="M19" s="134">
        <v>2000000</v>
      </c>
      <c r="N19" s="135">
        <v>0</v>
      </c>
    </row>
    <row r="20" spans="2:14" ht="34.799999999999997" x14ac:dyDescent="0.3">
      <c r="B20" s="850"/>
      <c r="C20" s="851" t="s">
        <v>2462</v>
      </c>
      <c r="D20" s="131" t="s">
        <v>2566</v>
      </c>
      <c r="E20" s="132">
        <v>10000000</v>
      </c>
      <c r="F20" s="132">
        <v>0</v>
      </c>
      <c r="G20" s="132">
        <v>0</v>
      </c>
      <c r="H20" s="132">
        <v>10000000</v>
      </c>
      <c r="I20" s="133"/>
      <c r="J20" s="134">
        <v>0</v>
      </c>
      <c r="K20" s="134">
        <v>500000</v>
      </c>
      <c r="L20" s="134">
        <v>9500000</v>
      </c>
      <c r="M20" s="134">
        <v>0</v>
      </c>
      <c r="N20" s="135">
        <v>0</v>
      </c>
    </row>
    <row r="21" spans="2:14" x14ac:dyDescent="0.3">
      <c r="B21" s="850"/>
      <c r="C21" s="852"/>
      <c r="D21" s="131" t="s">
        <v>2567</v>
      </c>
      <c r="E21" s="132">
        <v>1300000</v>
      </c>
      <c r="F21" s="132">
        <v>0</v>
      </c>
      <c r="G21" s="132">
        <v>0</v>
      </c>
      <c r="H21" s="132">
        <v>1300000</v>
      </c>
      <c r="I21" s="133"/>
      <c r="J21" s="134">
        <v>0</v>
      </c>
      <c r="K21" s="134">
        <v>200000</v>
      </c>
      <c r="L21" s="134">
        <v>650000</v>
      </c>
      <c r="M21" s="134">
        <v>450000</v>
      </c>
      <c r="N21" s="135">
        <v>0</v>
      </c>
    </row>
    <row r="22" spans="2:14" ht="28.2" customHeight="1" x14ac:dyDescent="0.3">
      <c r="B22" s="850"/>
      <c r="C22" s="851" t="s">
        <v>2463</v>
      </c>
      <c r="D22" s="131" t="s">
        <v>2568</v>
      </c>
      <c r="E22" s="132">
        <v>500000</v>
      </c>
      <c r="F22" s="132">
        <v>0</v>
      </c>
      <c r="G22" s="132">
        <v>0</v>
      </c>
      <c r="H22" s="132">
        <v>500000</v>
      </c>
      <c r="I22" s="133"/>
      <c r="J22" s="134">
        <v>500000</v>
      </c>
      <c r="K22" s="134">
        <v>0</v>
      </c>
      <c r="L22" s="134">
        <v>0</v>
      </c>
      <c r="M22" s="134">
        <v>0</v>
      </c>
      <c r="N22" s="135">
        <v>0</v>
      </c>
    </row>
    <row r="23" spans="2:14" x14ac:dyDescent="0.3">
      <c r="B23" s="850"/>
      <c r="C23" s="852"/>
      <c r="D23" s="131" t="s">
        <v>2569</v>
      </c>
      <c r="E23" s="132">
        <v>1000000</v>
      </c>
      <c r="F23" s="132">
        <v>0</v>
      </c>
      <c r="G23" s="132">
        <v>0</v>
      </c>
      <c r="H23" s="132">
        <v>1000000</v>
      </c>
      <c r="I23" s="133"/>
      <c r="J23" s="134">
        <v>1000000</v>
      </c>
      <c r="K23" s="134">
        <v>0</v>
      </c>
      <c r="L23" s="134">
        <v>0</v>
      </c>
      <c r="M23" s="134">
        <v>0</v>
      </c>
      <c r="N23" s="135">
        <v>0</v>
      </c>
    </row>
    <row r="24" spans="2:14" ht="34.799999999999997" x14ac:dyDescent="0.3">
      <c r="B24" s="850"/>
      <c r="C24" s="852"/>
      <c r="D24" s="131" t="s">
        <v>2570</v>
      </c>
      <c r="E24" s="132">
        <v>540000</v>
      </c>
      <c r="F24" s="132">
        <v>0</v>
      </c>
      <c r="G24" s="132">
        <v>0</v>
      </c>
      <c r="H24" s="132">
        <v>540000</v>
      </c>
      <c r="I24" s="133"/>
      <c r="J24" s="134">
        <v>100000</v>
      </c>
      <c r="K24" s="134">
        <v>146700</v>
      </c>
      <c r="L24" s="134">
        <v>146700</v>
      </c>
      <c r="M24" s="134">
        <v>146600</v>
      </c>
      <c r="N24" s="135">
        <v>0</v>
      </c>
    </row>
    <row r="25" spans="2:14" x14ac:dyDescent="0.3">
      <c r="B25" s="849"/>
      <c r="C25" s="91" t="s">
        <v>12</v>
      </c>
      <c r="D25" s="122"/>
      <c r="E25" s="82">
        <v>24440000</v>
      </c>
      <c r="F25" s="82">
        <v>0</v>
      </c>
      <c r="G25" s="82">
        <v>0</v>
      </c>
      <c r="H25" s="82">
        <v>24440000</v>
      </c>
      <c r="I25" s="97">
        <v>0</v>
      </c>
      <c r="J25" s="84">
        <v>3100000</v>
      </c>
      <c r="K25" s="84">
        <v>846700</v>
      </c>
      <c r="L25" s="84">
        <v>15096700</v>
      </c>
      <c r="M25" s="84">
        <v>5396600</v>
      </c>
      <c r="N25" s="85">
        <v>0</v>
      </c>
    </row>
    <row r="26" spans="2:14" ht="34.799999999999997" x14ac:dyDescent="0.3">
      <c r="B26" s="848" t="s">
        <v>54</v>
      </c>
      <c r="C26" s="851" t="s">
        <v>2464</v>
      </c>
      <c r="D26" s="131" t="s">
        <v>2571</v>
      </c>
      <c r="E26" s="132">
        <v>3000000</v>
      </c>
      <c r="F26" s="132">
        <v>0</v>
      </c>
      <c r="G26" s="132">
        <v>0</v>
      </c>
      <c r="H26" s="132">
        <v>3000000</v>
      </c>
      <c r="I26" s="133"/>
      <c r="J26" s="134">
        <v>1000000</v>
      </c>
      <c r="K26" s="134">
        <v>1000000</v>
      </c>
      <c r="L26" s="134">
        <v>500000</v>
      </c>
      <c r="M26" s="134">
        <v>500000</v>
      </c>
      <c r="N26" s="135">
        <v>0</v>
      </c>
    </row>
    <row r="27" spans="2:14" ht="27" customHeight="1" x14ac:dyDescent="0.3">
      <c r="B27" s="850"/>
      <c r="C27" s="853"/>
      <c r="D27" s="131" t="s">
        <v>2572</v>
      </c>
      <c r="E27" s="132">
        <v>1500000</v>
      </c>
      <c r="F27" s="132">
        <v>0</v>
      </c>
      <c r="G27" s="132">
        <v>0</v>
      </c>
      <c r="H27" s="132">
        <v>1500000</v>
      </c>
      <c r="I27" s="133"/>
      <c r="J27" s="134">
        <v>1000000</v>
      </c>
      <c r="K27" s="134">
        <v>0</v>
      </c>
      <c r="L27" s="134">
        <v>500000</v>
      </c>
      <c r="M27" s="134">
        <v>0</v>
      </c>
      <c r="N27" s="135">
        <v>0</v>
      </c>
    </row>
    <row r="28" spans="2:14" ht="27" customHeight="1" x14ac:dyDescent="0.3">
      <c r="B28" s="850"/>
      <c r="C28" s="851" t="s">
        <v>2465</v>
      </c>
      <c r="D28" s="131" t="s">
        <v>2573</v>
      </c>
      <c r="E28" s="132">
        <v>2000000</v>
      </c>
      <c r="F28" s="132">
        <v>0</v>
      </c>
      <c r="G28" s="132">
        <v>0</v>
      </c>
      <c r="H28" s="132">
        <v>2000000</v>
      </c>
      <c r="I28" s="133"/>
      <c r="J28" s="134">
        <v>2000000</v>
      </c>
      <c r="K28" s="134">
        <v>0</v>
      </c>
      <c r="L28" s="134">
        <v>0</v>
      </c>
      <c r="M28" s="134">
        <v>0</v>
      </c>
      <c r="N28" s="135">
        <v>0</v>
      </c>
    </row>
    <row r="29" spans="2:14" x14ac:dyDescent="0.3">
      <c r="B29" s="850"/>
      <c r="C29" s="852"/>
      <c r="D29" s="156" t="s">
        <v>2574</v>
      </c>
      <c r="E29" s="132">
        <v>1700000</v>
      </c>
      <c r="F29" s="132">
        <v>0</v>
      </c>
      <c r="G29" s="132">
        <v>0</v>
      </c>
      <c r="H29" s="132">
        <v>1700000</v>
      </c>
      <c r="I29" s="133"/>
      <c r="J29" s="134">
        <v>250000</v>
      </c>
      <c r="K29" s="134">
        <v>500000</v>
      </c>
      <c r="L29" s="134">
        <v>475000</v>
      </c>
      <c r="M29" s="134">
        <v>475000</v>
      </c>
      <c r="N29" s="135">
        <v>0</v>
      </c>
    </row>
    <row r="30" spans="2:14" x14ac:dyDescent="0.3">
      <c r="B30" s="850"/>
      <c r="C30" s="853"/>
      <c r="D30" s="156" t="s">
        <v>2575</v>
      </c>
      <c r="E30" s="132">
        <v>200000</v>
      </c>
      <c r="F30" s="132">
        <v>0</v>
      </c>
      <c r="G30" s="132">
        <v>0</v>
      </c>
      <c r="H30" s="132">
        <v>200000</v>
      </c>
      <c r="I30" s="133"/>
      <c r="J30" s="134">
        <v>0</v>
      </c>
      <c r="K30" s="134">
        <v>200000</v>
      </c>
      <c r="L30" s="134">
        <v>0</v>
      </c>
      <c r="M30" s="134">
        <v>0</v>
      </c>
      <c r="N30" s="135">
        <v>0</v>
      </c>
    </row>
    <row r="31" spans="2:14" x14ac:dyDescent="0.3">
      <c r="B31" s="849"/>
      <c r="C31" s="91" t="s">
        <v>12</v>
      </c>
      <c r="D31" s="122"/>
      <c r="E31" s="82">
        <v>8400000</v>
      </c>
      <c r="F31" s="82">
        <v>0</v>
      </c>
      <c r="G31" s="82">
        <v>0</v>
      </c>
      <c r="H31" s="82">
        <v>8400000</v>
      </c>
      <c r="I31" s="97">
        <v>0</v>
      </c>
      <c r="J31" s="84">
        <v>4250000</v>
      </c>
      <c r="K31" s="84">
        <v>1700000</v>
      </c>
      <c r="L31" s="84">
        <v>1475000</v>
      </c>
      <c r="M31" s="84">
        <v>975000</v>
      </c>
      <c r="N31" s="85">
        <v>0</v>
      </c>
    </row>
    <row r="32" spans="2:14" ht="24.6" customHeight="1" x14ac:dyDescent="0.3">
      <c r="B32" s="848" t="s">
        <v>58</v>
      </c>
      <c r="C32" s="851" t="s">
        <v>2466</v>
      </c>
      <c r="D32" s="131" t="s">
        <v>2576</v>
      </c>
      <c r="E32" s="132">
        <v>8162000</v>
      </c>
      <c r="F32" s="132">
        <v>0</v>
      </c>
      <c r="G32" s="132">
        <v>0</v>
      </c>
      <c r="H32" s="132">
        <v>8162000</v>
      </c>
      <c r="I32" s="133"/>
      <c r="J32" s="134">
        <v>2040500</v>
      </c>
      <c r="K32" s="134">
        <v>3002950</v>
      </c>
      <c r="L32" s="134">
        <v>3002950</v>
      </c>
      <c r="M32" s="134">
        <v>115600</v>
      </c>
      <c r="N32" s="135">
        <v>0</v>
      </c>
    </row>
    <row r="33" spans="2:14" ht="24.6" customHeight="1" x14ac:dyDescent="0.3">
      <c r="B33" s="850"/>
      <c r="C33" s="852"/>
      <c r="D33" s="131" t="s">
        <v>2577</v>
      </c>
      <c r="E33" s="132">
        <v>482000</v>
      </c>
      <c r="F33" s="132">
        <v>0</v>
      </c>
      <c r="G33" s="132">
        <v>0</v>
      </c>
      <c r="H33" s="132">
        <v>482000</v>
      </c>
      <c r="I33" s="133"/>
      <c r="J33" s="134">
        <v>120500</v>
      </c>
      <c r="K33" s="134">
        <v>158050</v>
      </c>
      <c r="L33" s="134">
        <v>158050</v>
      </c>
      <c r="M33" s="134">
        <v>45400</v>
      </c>
      <c r="N33" s="135">
        <v>0</v>
      </c>
    </row>
    <row r="34" spans="2:14" x14ac:dyDescent="0.3">
      <c r="B34" s="850"/>
      <c r="C34" s="75" t="s">
        <v>2467</v>
      </c>
      <c r="D34" s="131" t="s">
        <v>2578</v>
      </c>
      <c r="E34" s="132">
        <v>3654000</v>
      </c>
      <c r="F34" s="132">
        <v>0</v>
      </c>
      <c r="G34" s="132">
        <v>0</v>
      </c>
      <c r="H34" s="132">
        <v>3654000</v>
      </c>
      <c r="I34" s="133"/>
      <c r="J34" s="134">
        <v>2000000</v>
      </c>
      <c r="K34" s="134">
        <v>750000</v>
      </c>
      <c r="L34" s="134">
        <v>300000</v>
      </c>
      <c r="M34" s="134">
        <v>604000</v>
      </c>
      <c r="N34" s="135">
        <v>0</v>
      </c>
    </row>
    <row r="35" spans="2:14" ht="34.799999999999997" x14ac:dyDescent="0.3">
      <c r="B35" s="850"/>
      <c r="C35" s="851" t="s">
        <v>2468</v>
      </c>
      <c r="D35" s="131" t="s">
        <v>2579</v>
      </c>
      <c r="E35" s="132">
        <v>1600000</v>
      </c>
      <c r="F35" s="132">
        <v>0</v>
      </c>
      <c r="G35" s="132">
        <v>0</v>
      </c>
      <c r="H35" s="132">
        <v>1600000</v>
      </c>
      <c r="I35" s="133"/>
      <c r="J35" s="134">
        <v>150000</v>
      </c>
      <c r="K35" s="134">
        <v>0</v>
      </c>
      <c r="L35" s="134">
        <v>725000</v>
      </c>
      <c r="M35" s="134">
        <v>725000</v>
      </c>
      <c r="N35" s="135">
        <v>0</v>
      </c>
    </row>
    <row r="36" spans="2:14" x14ac:dyDescent="0.3">
      <c r="B36" s="850"/>
      <c r="C36" s="852"/>
      <c r="D36" s="131" t="s">
        <v>2580</v>
      </c>
      <c r="E36" s="132">
        <v>461000</v>
      </c>
      <c r="F36" s="132">
        <v>0</v>
      </c>
      <c r="G36" s="132">
        <v>0</v>
      </c>
      <c r="H36" s="132">
        <v>461000</v>
      </c>
      <c r="I36" s="133"/>
      <c r="J36" s="134">
        <v>115250</v>
      </c>
      <c r="K36" s="134">
        <v>116000</v>
      </c>
      <c r="L36" s="134">
        <v>116000</v>
      </c>
      <c r="M36" s="134">
        <v>113750</v>
      </c>
      <c r="N36" s="135">
        <v>0</v>
      </c>
    </row>
    <row r="37" spans="2:14" x14ac:dyDescent="0.3">
      <c r="B37" s="849"/>
      <c r="C37" s="91" t="s">
        <v>12</v>
      </c>
      <c r="D37" s="122"/>
      <c r="E37" s="82">
        <v>14359000</v>
      </c>
      <c r="F37" s="82">
        <v>0</v>
      </c>
      <c r="G37" s="82">
        <v>0</v>
      </c>
      <c r="H37" s="82">
        <v>14359000</v>
      </c>
      <c r="I37" s="97">
        <v>0</v>
      </c>
      <c r="J37" s="84">
        <v>4426250</v>
      </c>
      <c r="K37" s="84">
        <v>4027000</v>
      </c>
      <c r="L37" s="84">
        <v>4302000</v>
      </c>
      <c r="M37" s="84">
        <v>1603750</v>
      </c>
      <c r="N37" s="85">
        <v>0</v>
      </c>
    </row>
    <row r="38" spans="2:14" ht="29.4" customHeight="1" x14ac:dyDescent="0.3">
      <c r="B38" s="848" t="s">
        <v>62</v>
      </c>
      <c r="C38" s="851" t="s">
        <v>2469</v>
      </c>
      <c r="D38" s="131" t="s">
        <v>2581</v>
      </c>
      <c r="E38" s="132">
        <v>1500000</v>
      </c>
      <c r="F38" s="132">
        <v>0</v>
      </c>
      <c r="G38" s="132">
        <v>0</v>
      </c>
      <c r="H38" s="132">
        <v>1500000</v>
      </c>
      <c r="I38" s="133"/>
      <c r="J38" s="134">
        <v>0</v>
      </c>
      <c r="K38" s="134">
        <v>100000</v>
      </c>
      <c r="L38" s="134">
        <v>100000</v>
      </c>
      <c r="M38" s="134">
        <v>1300000</v>
      </c>
      <c r="N38" s="135">
        <v>0</v>
      </c>
    </row>
    <row r="39" spans="2:14" x14ac:dyDescent="0.3">
      <c r="B39" s="850"/>
      <c r="C39" s="852"/>
      <c r="D39" s="131" t="s">
        <v>3425</v>
      </c>
      <c r="E39" s="132">
        <v>3500000</v>
      </c>
      <c r="F39" s="132">
        <v>0</v>
      </c>
      <c r="G39" s="132">
        <v>0</v>
      </c>
      <c r="H39" s="132">
        <v>3500000</v>
      </c>
      <c r="I39" s="133"/>
      <c r="J39" s="134">
        <v>1000000</v>
      </c>
      <c r="K39" s="134">
        <v>400000</v>
      </c>
      <c r="L39" s="134">
        <v>800000</v>
      </c>
      <c r="M39" s="134">
        <v>1300000</v>
      </c>
      <c r="N39" s="135">
        <v>0</v>
      </c>
    </row>
    <row r="40" spans="2:14" x14ac:dyDescent="0.3">
      <c r="B40" s="850"/>
      <c r="C40" s="131" t="s">
        <v>2470</v>
      </c>
      <c r="D40" s="131" t="s">
        <v>2582</v>
      </c>
      <c r="E40" s="132">
        <v>1875000</v>
      </c>
      <c r="F40" s="132">
        <v>0</v>
      </c>
      <c r="G40" s="132">
        <v>0</v>
      </c>
      <c r="H40" s="132">
        <v>1875000</v>
      </c>
      <c r="I40" s="133"/>
      <c r="J40" s="134">
        <v>1000000</v>
      </c>
      <c r="K40" s="134">
        <v>875000</v>
      </c>
      <c r="L40" s="134">
        <v>0</v>
      </c>
      <c r="M40" s="134">
        <v>0</v>
      </c>
      <c r="N40" s="135">
        <v>0</v>
      </c>
    </row>
    <row r="41" spans="2:14" x14ac:dyDescent="0.3">
      <c r="B41" s="850"/>
      <c r="C41" s="851" t="s">
        <v>2471</v>
      </c>
      <c r="D41" s="131" t="s">
        <v>2583</v>
      </c>
      <c r="E41" s="132">
        <v>1500000</v>
      </c>
      <c r="F41" s="132">
        <v>0</v>
      </c>
      <c r="G41" s="132">
        <v>0</v>
      </c>
      <c r="H41" s="132">
        <v>1500000</v>
      </c>
      <c r="I41" s="133"/>
      <c r="J41" s="134">
        <v>0</v>
      </c>
      <c r="K41" s="134">
        <v>350000</v>
      </c>
      <c r="L41" s="134">
        <v>500000</v>
      </c>
      <c r="M41" s="134">
        <v>650000</v>
      </c>
      <c r="N41" s="135">
        <v>0</v>
      </c>
    </row>
    <row r="42" spans="2:14" ht="34.799999999999997" x14ac:dyDescent="0.3">
      <c r="B42" s="850"/>
      <c r="C42" s="852"/>
      <c r="D42" s="131" t="s">
        <v>2584</v>
      </c>
      <c r="E42" s="132">
        <v>600000</v>
      </c>
      <c r="F42" s="132">
        <v>0</v>
      </c>
      <c r="G42" s="132">
        <v>0</v>
      </c>
      <c r="H42" s="132">
        <v>600000</v>
      </c>
      <c r="I42" s="133"/>
      <c r="J42" s="134">
        <v>300000</v>
      </c>
      <c r="K42" s="134">
        <v>0</v>
      </c>
      <c r="L42" s="134">
        <v>150000</v>
      </c>
      <c r="M42" s="134">
        <v>150000</v>
      </c>
      <c r="N42" s="135">
        <v>0</v>
      </c>
    </row>
    <row r="43" spans="2:14" x14ac:dyDescent="0.3">
      <c r="B43" s="850"/>
      <c r="C43" s="852"/>
      <c r="D43" s="131" t="s">
        <v>2585</v>
      </c>
      <c r="E43" s="132">
        <v>250000</v>
      </c>
      <c r="F43" s="132">
        <v>0</v>
      </c>
      <c r="G43" s="132">
        <v>0</v>
      </c>
      <c r="H43" s="132">
        <v>250000</v>
      </c>
      <c r="I43" s="133"/>
      <c r="J43" s="134">
        <v>0</v>
      </c>
      <c r="K43" s="134">
        <v>250000</v>
      </c>
      <c r="L43" s="134">
        <v>0</v>
      </c>
      <c r="M43" s="134">
        <v>0</v>
      </c>
      <c r="N43" s="135">
        <v>0</v>
      </c>
    </row>
    <row r="44" spans="2:14" x14ac:dyDescent="0.3">
      <c r="B44" s="850"/>
      <c r="C44" s="851" t="s">
        <v>2472</v>
      </c>
      <c r="D44" s="131" t="s">
        <v>2586</v>
      </c>
      <c r="E44" s="132">
        <v>400000</v>
      </c>
      <c r="F44" s="132">
        <v>0</v>
      </c>
      <c r="G44" s="132">
        <v>0</v>
      </c>
      <c r="H44" s="132">
        <v>400000</v>
      </c>
      <c r="I44" s="133"/>
      <c r="J44" s="134">
        <v>100000</v>
      </c>
      <c r="K44" s="134">
        <v>100000</v>
      </c>
      <c r="L44" s="134">
        <v>100000</v>
      </c>
      <c r="M44" s="134">
        <v>100000</v>
      </c>
      <c r="N44" s="135">
        <v>0</v>
      </c>
    </row>
    <row r="45" spans="2:14" x14ac:dyDescent="0.3">
      <c r="B45" s="850"/>
      <c r="C45" s="852"/>
      <c r="D45" s="131" t="s">
        <v>2587</v>
      </c>
      <c r="E45" s="132">
        <v>1300000</v>
      </c>
      <c r="F45" s="132">
        <v>0</v>
      </c>
      <c r="G45" s="132">
        <v>0</v>
      </c>
      <c r="H45" s="132">
        <v>1300000</v>
      </c>
      <c r="I45" s="133"/>
      <c r="J45" s="134">
        <v>600000</v>
      </c>
      <c r="K45" s="134">
        <v>500000</v>
      </c>
      <c r="L45" s="134">
        <v>100000</v>
      </c>
      <c r="M45" s="134">
        <v>100000</v>
      </c>
      <c r="N45" s="135">
        <v>0</v>
      </c>
    </row>
    <row r="46" spans="2:14" x14ac:dyDescent="0.3">
      <c r="B46" s="849"/>
      <c r="C46" s="81" t="s">
        <v>12</v>
      </c>
      <c r="D46" s="122"/>
      <c r="E46" s="82">
        <v>10925000</v>
      </c>
      <c r="F46" s="82">
        <v>0</v>
      </c>
      <c r="G46" s="82">
        <v>0</v>
      </c>
      <c r="H46" s="82">
        <v>10925000</v>
      </c>
      <c r="I46" s="97">
        <v>0</v>
      </c>
      <c r="J46" s="84">
        <v>3000000</v>
      </c>
      <c r="K46" s="84">
        <v>2575000</v>
      </c>
      <c r="L46" s="84">
        <v>1750000</v>
      </c>
      <c r="M46" s="84">
        <v>3600000</v>
      </c>
      <c r="N46" s="85">
        <v>0</v>
      </c>
    </row>
    <row r="47" spans="2:14" x14ac:dyDescent="0.3">
      <c r="B47" s="848" t="s">
        <v>2473</v>
      </c>
      <c r="C47" s="851" t="s">
        <v>2473</v>
      </c>
      <c r="D47" s="131" t="s">
        <v>2588</v>
      </c>
      <c r="E47" s="132">
        <v>4000000</v>
      </c>
      <c r="F47" s="132">
        <v>0</v>
      </c>
      <c r="G47" s="132">
        <v>0</v>
      </c>
      <c r="H47" s="132">
        <v>4000000</v>
      </c>
      <c r="I47" s="133"/>
      <c r="J47" s="134">
        <v>800000</v>
      </c>
      <c r="K47" s="134">
        <v>2000000</v>
      </c>
      <c r="L47" s="134">
        <v>600000</v>
      </c>
      <c r="M47" s="134">
        <v>600000</v>
      </c>
      <c r="N47" s="135">
        <v>0</v>
      </c>
    </row>
    <row r="48" spans="2:14" x14ac:dyDescent="0.3">
      <c r="B48" s="850"/>
      <c r="C48" s="852"/>
      <c r="D48" s="131" t="s">
        <v>2589</v>
      </c>
      <c r="E48" s="132">
        <v>8672000</v>
      </c>
      <c r="F48" s="132">
        <v>0</v>
      </c>
      <c r="G48" s="132">
        <v>0</v>
      </c>
      <c r="H48" s="132">
        <v>8672000</v>
      </c>
      <c r="I48" s="133"/>
      <c r="J48" s="134">
        <v>1500000</v>
      </c>
      <c r="K48" s="134">
        <v>0</v>
      </c>
      <c r="L48" s="134">
        <v>2172000</v>
      </c>
      <c r="M48" s="134">
        <v>5000000</v>
      </c>
      <c r="N48" s="135">
        <v>0</v>
      </c>
    </row>
    <row r="49" spans="2:14" ht="52.2" x14ac:dyDescent="0.3">
      <c r="B49" s="850"/>
      <c r="C49" s="852"/>
      <c r="D49" s="131" t="s">
        <v>2590</v>
      </c>
      <c r="E49" s="132">
        <v>8328000</v>
      </c>
      <c r="F49" s="132">
        <v>0</v>
      </c>
      <c r="G49" s="132">
        <v>0</v>
      </c>
      <c r="H49" s="132">
        <v>8328000</v>
      </c>
      <c r="I49" s="133"/>
      <c r="J49" s="134">
        <v>1000000</v>
      </c>
      <c r="K49" s="134">
        <v>0</v>
      </c>
      <c r="L49" s="134">
        <v>2931200</v>
      </c>
      <c r="M49" s="134">
        <v>4396800</v>
      </c>
      <c r="N49" s="135">
        <v>0</v>
      </c>
    </row>
    <row r="50" spans="2:14" x14ac:dyDescent="0.3">
      <c r="B50" s="849"/>
      <c r="C50" s="81" t="s">
        <v>12</v>
      </c>
      <c r="D50" s="122"/>
      <c r="E50" s="82">
        <v>21000000</v>
      </c>
      <c r="F50" s="82">
        <v>0</v>
      </c>
      <c r="G50" s="82">
        <v>0</v>
      </c>
      <c r="H50" s="82">
        <v>21000000</v>
      </c>
      <c r="I50" s="97"/>
      <c r="J50" s="84">
        <v>3300000</v>
      </c>
      <c r="K50" s="84">
        <v>2000000</v>
      </c>
      <c r="L50" s="84">
        <v>5703200</v>
      </c>
      <c r="M50" s="84">
        <v>9996800</v>
      </c>
      <c r="N50" s="85">
        <v>0</v>
      </c>
    </row>
    <row r="51" spans="2:14" ht="30.6" customHeight="1" x14ac:dyDescent="0.3">
      <c r="B51" s="856" t="s">
        <v>2474</v>
      </c>
      <c r="C51" s="857"/>
      <c r="D51" s="857"/>
      <c r="E51" s="142">
        <v>264474000</v>
      </c>
      <c r="F51" s="142">
        <v>4265000</v>
      </c>
      <c r="G51" s="142">
        <v>0</v>
      </c>
      <c r="H51" s="142">
        <v>268739000</v>
      </c>
      <c r="I51" s="142">
        <v>0</v>
      </c>
      <c r="J51" s="142">
        <v>57141250</v>
      </c>
      <c r="K51" s="142">
        <v>40923700</v>
      </c>
      <c r="L51" s="142">
        <v>81951900</v>
      </c>
      <c r="M51" s="142">
        <v>88722150</v>
      </c>
      <c r="N51" s="157">
        <v>0</v>
      </c>
    </row>
    <row r="52" spans="2:14" x14ac:dyDescent="0.3">
      <c r="B52" s="100"/>
      <c r="C52" s="76"/>
      <c r="D52" s="126" t="s">
        <v>2445</v>
      </c>
      <c r="E52" s="143">
        <v>264474000</v>
      </c>
      <c r="F52" s="143">
        <v>4265000</v>
      </c>
      <c r="G52" s="143">
        <v>0</v>
      </c>
      <c r="H52" s="143">
        <v>268739000</v>
      </c>
      <c r="I52" s="144"/>
      <c r="J52" s="144">
        <v>57141250</v>
      </c>
      <c r="K52" s="144">
        <v>40923700</v>
      </c>
      <c r="L52" s="144">
        <v>81951900</v>
      </c>
      <c r="M52" s="144">
        <v>88722150</v>
      </c>
      <c r="N52" s="158">
        <v>0</v>
      </c>
    </row>
    <row r="53" spans="2:14" x14ac:dyDescent="0.3">
      <c r="B53" s="104"/>
      <c r="C53" s="96"/>
      <c r="D53" s="127" t="s">
        <v>2446</v>
      </c>
      <c r="E53" s="146">
        <v>0</v>
      </c>
      <c r="F53" s="146">
        <v>0</v>
      </c>
      <c r="G53" s="146">
        <v>0</v>
      </c>
      <c r="H53" s="146">
        <v>0</v>
      </c>
      <c r="I53" s="147"/>
      <c r="J53" s="147">
        <v>0</v>
      </c>
      <c r="K53" s="147">
        <v>0</v>
      </c>
      <c r="L53" s="147">
        <v>0</v>
      </c>
      <c r="M53" s="147">
        <v>0</v>
      </c>
      <c r="N53" s="159">
        <v>0</v>
      </c>
    </row>
    <row r="54" spans="2:14" x14ac:dyDescent="0.3">
      <c r="B54" s="100" t="s">
        <v>2447</v>
      </c>
      <c r="C54" s="87"/>
      <c r="D54" s="128" t="s">
        <v>2448</v>
      </c>
      <c r="E54" s="149">
        <v>30500000</v>
      </c>
      <c r="F54" s="149">
        <v>0</v>
      </c>
      <c r="G54" s="149">
        <v>0</v>
      </c>
      <c r="H54" s="149">
        <v>30500000</v>
      </c>
      <c r="I54" s="150"/>
      <c r="J54" s="150">
        <v>8675750</v>
      </c>
      <c r="K54" s="150">
        <v>6810350</v>
      </c>
      <c r="L54" s="150">
        <v>6987160.7170820255</v>
      </c>
      <c r="M54" s="150">
        <v>8026739.2829179745</v>
      </c>
      <c r="N54" s="160">
        <v>0</v>
      </c>
    </row>
    <row r="55" spans="2:14" x14ac:dyDescent="0.3">
      <c r="B55" s="111"/>
      <c r="C55" s="87"/>
      <c r="D55" s="128" t="s">
        <v>2449</v>
      </c>
      <c r="E55" s="149">
        <v>233974000</v>
      </c>
      <c r="F55" s="149">
        <v>4000000</v>
      </c>
      <c r="G55" s="149">
        <v>0</v>
      </c>
      <c r="H55" s="149">
        <v>237974000</v>
      </c>
      <c r="I55" s="150"/>
      <c r="J55" s="150">
        <v>48200500</v>
      </c>
      <c r="K55" s="150">
        <v>34113350</v>
      </c>
      <c r="L55" s="150">
        <v>74964739.282917976</v>
      </c>
      <c r="M55" s="150">
        <v>80695410.717082024</v>
      </c>
      <c r="N55" s="160">
        <v>0</v>
      </c>
    </row>
    <row r="56" spans="2:14" x14ac:dyDescent="0.3">
      <c r="B56" s="112"/>
      <c r="C56" s="113"/>
      <c r="D56" s="129" t="s">
        <v>2450</v>
      </c>
      <c r="E56" s="153">
        <v>0</v>
      </c>
      <c r="F56" s="153">
        <v>265000</v>
      </c>
      <c r="G56" s="153">
        <v>0</v>
      </c>
      <c r="H56" s="153">
        <v>265000</v>
      </c>
      <c r="I56" s="154"/>
      <c r="J56" s="154">
        <v>265000</v>
      </c>
      <c r="K56" s="154">
        <v>0</v>
      </c>
      <c r="L56" s="154">
        <v>0</v>
      </c>
      <c r="M56" s="154">
        <v>0</v>
      </c>
      <c r="N56" s="161">
        <v>0</v>
      </c>
    </row>
    <row r="57" spans="2:14" x14ac:dyDescent="0.3">
      <c r="B57" s="117" t="s">
        <v>2591</v>
      </c>
      <c r="C57" s="87"/>
    </row>
    <row r="58" spans="2:14" x14ac:dyDescent="0.3">
      <c r="B58" s="117" t="s">
        <v>2592</v>
      </c>
    </row>
    <row r="59" spans="2:14" x14ac:dyDescent="0.3">
      <c r="E59" s="119"/>
      <c r="F59" s="119"/>
      <c r="G59" s="119"/>
      <c r="H59" s="119"/>
      <c r="I59" s="119"/>
      <c r="J59" s="119"/>
      <c r="K59" s="119"/>
      <c r="L59" s="119"/>
      <c r="M59" s="119"/>
      <c r="N59" s="119"/>
    </row>
  </sheetData>
  <mergeCells count="24">
    <mergeCell ref="C11:C12"/>
    <mergeCell ref="E3:H3"/>
    <mergeCell ref="J3:M3"/>
    <mergeCell ref="B5:B6"/>
    <mergeCell ref="B7:B15"/>
    <mergeCell ref="C7:C10"/>
    <mergeCell ref="C22:C24"/>
    <mergeCell ref="C20:C21"/>
    <mergeCell ref="B16:B25"/>
    <mergeCell ref="C16:C19"/>
    <mergeCell ref="C13:C14"/>
    <mergeCell ref="C35:C36"/>
    <mergeCell ref="B32:B37"/>
    <mergeCell ref="C32:C33"/>
    <mergeCell ref="B26:B31"/>
    <mergeCell ref="C26:C27"/>
    <mergeCell ref="C28:C30"/>
    <mergeCell ref="B51:D51"/>
    <mergeCell ref="B47:B50"/>
    <mergeCell ref="C47:C49"/>
    <mergeCell ref="C44:C45"/>
    <mergeCell ref="C41:C43"/>
    <mergeCell ref="B38:B46"/>
    <mergeCell ref="C38:C39"/>
  </mergeCells>
  <pageMargins left="0.7" right="0.7" top="0.75" bottom="0.75" header="0.3" footer="0.3"/>
  <pageSetup scale="47" orientation="landscape" r:id="rId1"/>
  <headerFooter>
    <oddHeader xml:space="preserve">&amp;CAppendix A: 2019-2022 Capital Plan Four-Year Planned Funding Allocation </oddHeader>
    <oddFooter>&amp;C2020 Capital and Operating Budget - Appendix A, B, C, D, E, F, G and H&amp;R&amp;P</oddFooter>
  </headerFooter>
  <rowBreaks count="1" manualBreakCount="1">
    <brk id="3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7"/>
  <sheetViews>
    <sheetView showGridLines="0" topLeftCell="D1" zoomScale="90" zoomScaleNormal="90" workbookViewId="0">
      <selection activeCell="E4" sqref="E4:N4"/>
    </sheetView>
  </sheetViews>
  <sheetFormatPr defaultColWidth="9.109375" defaultRowHeight="17.399999999999999" outlineLevelRow="1" outlineLevelCol="1" x14ac:dyDescent="0.3"/>
  <cols>
    <col min="1" max="1" width="6.6640625" style="61" customWidth="1"/>
    <col min="2" max="2" width="21.44140625" style="118" customWidth="1"/>
    <col min="3" max="3" width="19.5546875" style="118" customWidth="1"/>
    <col min="4" max="4" width="67.33203125" style="130" customWidth="1"/>
    <col min="5" max="8" width="16.109375" style="61" customWidth="1" outlineLevel="1"/>
    <col min="9" max="9" width="1.6640625" style="61" customWidth="1"/>
    <col min="10" max="14" width="13.33203125" style="61" customWidth="1" outlineLevel="1"/>
    <col min="15" max="15" width="9.109375" style="61"/>
    <col min="16" max="16" width="12.44140625" style="61" bestFit="1" customWidth="1"/>
    <col min="17" max="16384" width="9.109375" style="61"/>
  </cols>
  <sheetData>
    <row r="2" spans="2:15" x14ac:dyDescent="0.3">
      <c r="B2" s="57"/>
      <c r="C2" s="57"/>
      <c r="D2" s="120"/>
      <c r="E2" s="58"/>
      <c r="F2" s="58"/>
      <c r="G2" s="58"/>
      <c r="H2" s="58"/>
      <c r="I2" s="136"/>
      <c r="J2" s="58"/>
      <c r="K2" s="58"/>
      <c r="L2" s="58"/>
      <c r="M2" s="58"/>
      <c r="N2" s="58"/>
    </row>
    <row r="3" spans="2:15" ht="40.200000000000003" customHeight="1" outlineLevel="1" x14ac:dyDescent="0.3">
      <c r="B3" s="62" t="s">
        <v>2483</v>
      </c>
      <c r="C3" s="63"/>
      <c r="D3" s="121"/>
      <c r="E3" s="858" t="s">
        <v>2421</v>
      </c>
      <c r="F3" s="858"/>
      <c r="G3" s="858"/>
      <c r="H3" s="858"/>
      <c r="I3" s="137"/>
      <c r="J3" s="859" t="s">
        <v>2422</v>
      </c>
      <c r="K3" s="859"/>
      <c r="L3" s="859"/>
      <c r="M3" s="859"/>
      <c r="N3" s="138"/>
    </row>
    <row r="4" spans="2:15" ht="59.4" customHeight="1" x14ac:dyDescent="0.3">
      <c r="B4" s="66" t="s">
        <v>2425</v>
      </c>
      <c r="C4" s="67" t="s">
        <v>2426</v>
      </c>
      <c r="D4" s="68" t="s">
        <v>2427</v>
      </c>
      <c r="E4" s="69" t="s">
        <v>2428</v>
      </c>
      <c r="F4" s="70" t="s">
        <v>2429</v>
      </c>
      <c r="G4" s="70" t="s">
        <v>4072</v>
      </c>
      <c r="H4" s="70" t="s">
        <v>4075</v>
      </c>
      <c r="I4" s="71"/>
      <c r="J4" s="72" t="s">
        <v>2431</v>
      </c>
      <c r="K4" s="73" t="s">
        <v>4069</v>
      </c>
      <c r="L4" s="74" t="s">
        <v>2423</v>
      </c>
      <c r="M4" s="74" t="s">
        <v>2424</v>
      </c>
      <c r="N4" s="763" t="s">
        <v>2432</v>
      </c>
    </row>
    <row r="5" spans="2:15" ht="24.6" customHeight="1" x14ac:dyDescent="0.3">
      <c r="B5" s="848" t="s">
        <v>2484</v>
      </c>
      <c r="C5" s="851" t="s">
        <v>2452</v>
      </c>
      <c r="D5" s="131" t="s">
        <v>2610</v>
      </c>
      <c r="E5" s="132">
        <v>13250000</v>
      </c>
      <c r="F5" s="132">
        <v>0</v>
      </c>
      <c r="G5" s="132">
        <v>0</v>
      </c>
      <c r="H5" s="132">
        <v>13250000</v>
      </c>
      <c r="I5" s="133"/>
      <c r="J5" s="134">
        <v>5400000</v>
      </c>
      <c r="K5" s="134">
        <v>3500000</v>
      </c>
      <c r="L5" s="134">
        <v>2175000</v>
      </c>
      <c r="M5" s="134">
        <v>2175000</v>
      </c>
      <c r="N5" s="135">
        <v>0</v>
      </c>
    </row>
    <row r="6" spans="2:15" ht="24.6" customHeight="1" x14ac:dyDescent="0.3">
      <c r="B6" s="850"/>
      <c r="C6" s="852"/>
      <c r="D6" s="131" t="s">
        <v>2611</v>
      </c>
      <c r="E6" s="132">
        <v>16000000</v>
      </c>
      <c r="F6" s="132">
        <v>0</v>
      </c>
      <c r="G6" s="132">
        <v>0</v>
      </c>
      <c r="H6" s="132">
        <v>16000000</v>
      </c>
      <c r="I6" s="133"/>
      <c r="J6" s="134">
        <v>0</v>
      </c>
      <c r="K6" s="134">
        <v>0</v>
      </c>
      <c r="L6" s="134">
        <v>0</v>
      </c>
      <c r="M6" s="134">
        <v>0</v>
      </c>
      <c r="N6" s="135">
        <v>16000000</v>
      </c>
    </row>
    <row r="7" spans="2:15" x14ac:dyDescent="0.3">
      <c r="B7" s="850"/>
      <c r="C7" s="852"/>
      <c r="D7" s="131" t="s">
        <v>2612</v>
      </c>
      <c r="E7" s="132">
        <v>15000000</v>
      </c>
      <c r="F7" s="132">
        <v>0</v>
      </c>
      <c r="G7" s="132">
        <v>0</v>
      </c>
      <c r="H7" s="132">
        <v>15000000</v>
      </c>
      <c r="I7" s="133"/>
      <c r="J7" s="134">
        <v>0</v>
      </c>
      <c r="K7" s="134">
        <v>0</v>
      </c>
      <c r="L7" s="134">
        <v>0</v>
      </c>
      <c r="M7" s="134">
        <v>0</v>
      </c>
      <c r="N7" s="135">
        <v>15000000</v>
      </c>
    </row>
    <row r="8" spans="2:15" ht="28.2" customHeight="1" x14ac:dyDescent="0.3">
      <c r="B8" s="850"/>
      <c r="C8" s="852"/>
      <c r="D8" s="131" t="s">
        <v>2613</v>
      </c>
      <c r="E8" s="132">
        <v>2000000</v>
      </c>
      <c r="F8" s="132">
        <v>0</v>
      </c>
      <c r="G8" s="132">
        <v>0</v>
      </c>
      <c r="H8" s="132">
        <v>2000000</v>
      </c>
      <c r="I8" s="133"/>
      <c r="J8" s="134">
        <v>0</v>
      </c>
      <c r="K8" s="134">
        <v>0</v>
      </c>
      <c r="L8" s="134">
        <v>0</v>
      </c>
      <c r="M8" s="134">
        <v>0</v>
      </c>
      <c r="N8" s="135">
        <v>2000000</v>
      </c>
    </row>
    <row r="9" spans="2:15" ht="34.799999999999997" x14ac:dyDescent="0.3">
      <c r="B9" s="850"/>
      <c r="C9" s="852"/>
      <c r="D9" s="131" t="s">
        <v>2552</v>
      </c>
      <c r="E9" s="132">
        <v>825000</v>
      </c>
      <c r="F9" s="132">
        <v>0</v>
      </c>
      <c r="G9" s="132">
        <v>0</v>
      </c>
      <c r="H9" s="132">
        <v>825000</v>
      </c>
      <c r="I9" s="133"/>
      <c r="J9" s="134">
        <v>200000</v>
      </c>
      <c r="K9" s="134">
        <v>350000</v>
      </c>
      <c r="L9" s="134">
        <v>137500</v>
      </c>
      <c r="M9" s="134">
        <v>137500</v>
      </c>
      <c r="N9" s="135">
        <v>0</v>
      </c>
    </row>
    <row r="10" spans="2:15" ht="24.6" customHeight="1" x14ac:dyDescent="0.3">
      <c r="B10" s="850"/>
      <c r="C10" s="852"/>
      <c r="D10" s="131" t="s">
        <v>2614</v>
      </c>
      <c r="E10" s="132">
        <v>0</v>
      </c>
      <c r="F10" s="132">
        <v>835000</v>
      </c>
      <c r="G10" s="132">
        <v>4300000</v>
      </c>
      <c r="H10" s="132">
        <v>5135000</v>
      </c>
      <c r="I10" s="133"/>
      <c r="J10" s="134">
        <v>835000</v>
      </c>
      <c r="K10" s="134">
        <v>2385000</v>
      </c>
      <c r="L10" s="134">
        <v>450000</v>
      </c>
      <c r="M10" s="134">
        <v>1465000</v>
      </c>
      <c r="N10" s="135">
        <v>0</v>
      </c>
      <c r="O10" s="167"/>
    </row>
    <row r="11" spans="2:15" ht="24.6" customHeight="1" x14ac:dyDescent="0.3">
      <c r="B11" s="850"/>
      <c r="C11" s="851" t="s">
        <v>2485</v>
      </c>
      <c r="D11" s="131" t="s">
        <v>2615</v>
      </c>
      <c r="E11" s="132">
        <v>5000000</v>
      </c>
      <c r="F11" s="132">
        <v>0</v>
      </c>
      <c r="G11" s="132">
        <v>0</v>
      </c>
      <c r="H11" s="132">
        <v>5000000</v>
      </c>
      <c r="I11" s="133"/>
      <c r="J11" s="134">
        <v>0</v>
      </c>
      <c r="K11" s="134">
        <v>0</v>
      </c>
      <c r="L11" s="134">
        <v>2500000</v>
      </c>
      <c r="M11" s="134">
        <v>2500000</v>
      </c>
      <c r="N11" s="135">
        <v>0</v>
      </c>
    </row>
    <row r="12" spans="2:15" ht="24.6" customHeight="1" x14ac:dyDescent="0.3">
      <c r="B12" s="850"/>
      <c r="C12" s="852"/>
      <c r="D12" s="131" t="s">
        <v>2616</v>
      </c>
      <c r="E12" s="132">
        <v>6000000</v>
      </c>
      <c r="F12" s="132">
        <v>0</v>
      </c>
      <c r="G12" s="132">
        <v>0</v>
      </c>
      <c r="H12" s="132">
        <v>6000000</v>
      </c>
      <c r="I12" s="133"/>
      <c r="J12" s="134">
        <v>1100000</v>
      </c>
      <c r="K12" s="134">
        <v>1500000</v>
      </c>
      <c r="L12" s="134">
        <v>1400000</v>
      </c>
      <c r="M12" s="134">
        <v>2000000</v>
      </c>
      <c r="N12" s="135">
        <v>0</v>
      </c>
    </row>
    <row r="13" spans="2:15" ht="24.6" customHeight="1" x14ac:dyDescent="0.3">
      <c r="B13" s="849"/>
      <c r="C13" s="81" t="s">
        <v>12</v>
      </c>
      <c r="D13" s="122"/>
      <c r="E13" s="82">
        <v>58075000</v>
      </c>
      <c r="F13" s="82">
        <v>835000</v>
      </c>
      <c r="G13" s="82">
        <v>4300000</v>
      </c>
      <c r="H13" s="82">
        <v>63210000</v>
      </c>
      <c r="I13" s="97">
        <v>0</v>
      </c>
      <c r="J13" s="84">
        <v>7535000</v>
      </c>
      <c r="K13" s="84">
        <v>7735000</v>
      </c>
      <c r="L13" s="84">
        <v>6662500</v>
      </c>
      <c r="M13" s="84">
        <v>8277500</v>
      </c>
      <c r="N13" s="85">
        <v>33000000</v>
      </c>
    </row>
    <row r="14" spans="2:15" ht="24.6" customHeight="1" x14ac:dyDescent="0.3">
      <c r="B14" s="848" t="s">
        <v>2486</v>
      </c>
      <c r="C14" s="851" t="s">
        <v>2486</v>
      </c>
      <c r="D14" s="131" t="s">
        <v>2617</v>
      </c>
      <c r="E14" s="132">
        <v>6750000</v>
      </c>
      <c r="F14" s="132">
        <v>0</v>
      </c>
      <c r="G14" s="132">
        <v>0</v>
      </c>
      <c r="H14" s="132">
        <v>6750000</v>
      </c>
      <c r="I14" s="133"/>
      <c r="J14" s="134">
        <v>1180000</v>
      </c>
      <c r="K14" s="134">
        <v>1800000</v>
      </c>
      <c r="L14" s="134">
        <v>1885000</v>
      </c>
      <c r="M14" s="134">
        <v>1885000</v>
      </c>
      <c r="N14" s="135">
        <v>0</v>
      </c>
    </row>
    <row r="15" spans="2:15" ht="36.6" customHeight="1" x14ac:dyDescent="0.3">
      <c r="B15" s="850"/>
      <c r="C15" s="852"/>
      <c r="D15" s="131" t="s">
        <v>2618</v>
      </c>
      <c r="E15" s="132">
        <v>10000000</v>
      </c>
      <c r="F15" s="132">
        <v>0</v>
      </c>
      <c r="G15" s="132">
        <v>0</v>
      </c>
      <c r="H15" s="132">
        <v>10000000</v>
      </c>
      <c r="I15" s="133"/>
      <c r="J15" s="134">
        <v>40000</v>
      </c>
      <c r="K15" s="134">
        <v>2200000</v>
      </c>
      <c r="L15" s="134">
        <v>2760000</v>
      </c>
      <c r="M15" s="134">
        <v>5000000</v>
      </c>
      <c r="N15" s="135">
        <v>0</v>
      </c>
    </row>
    <row r="16" spans="2:15" ht="36.6" customHeight="1" x14ac:dyDescent="0.3">
      <c r="B16" s="850"/>
      <c r="C16" s="853"/>
      <c r="D16" s="131" t="s">
        <v>2619</v>
      </c>
      <c r="E16" s="132">
        <v>250000</v>
      </c>
      <c r="F16" s="132">
        <v>0</v>
      </c>
      <c r="G16" s="132">
        <v>0</v>
      </c>
      <c r="H16" s="132">
        <v>250000</v>
      </c>
      <c r="I16" s="133"/>
      <c r="J16" s="134">
        <v>63000</v>
      </c>
      <c r="K16" s="134">
        <v>0</v>
      </c>
      <c r="L16" s="134">
        <v>93500</v>
      </c>
      <c r="M16" s="134">
        <v>93500</v>
      </c>
      <c r="N16" s="135">
        <v>0</v>
      </c>
    </row>
    <row r="17" spans="2:15" ht="24.6" customHeight="1" x14ac:dyDescent="0.3">
      <c r="B17" s="849"/>
      <c r="C17" s="81" t="s">
        <v>12</v>
      </c>
      <c r="D17" s="122"/>
      <c r="E17" s="82">
        <v>17000000</v>
      </c>
      <c r="F17" s="82">
        <v>0</v>
      </c>
      <c r="G17" s="82">
        <v>0</v>
      </c>
      <c r="H17" s="82">
        <v>17000000</v>
      </c>
      <c r="I17" s="97">
        <v>0</v>
      </c>
      <c r="J17" s="84">
        <v>1283000</v>
      </c>
      <c r="K17" s="84">
        <v>4000000</v>
      </c>
      <c r="L17" s="84">
        <v>4738500</v>
      </c>
      <c r="M17" s="84">
        <v>6978500</v>
      </c>
      <c r="N17" s="85">
        <v>0</v>
      </c>
    </row>
    <row r="18" spans="2:15" ht="24.6" customHeight="1" x14ac:dyDescent="0.3">
      <c r="B18" s="850" t="s">
        <v>91</v>
      </c>
      <c r="C18" s="851" t="s">
        <v>91</v>
      </c>
      <c r="D18" s="131" t="s">
        <v>2620</v>
      </c>
      <c r="E18" s="132">
        <v>2000000</v>
      </c>
      <c r="F18" s="132">
        <v>0</v>
      </c>
      <c r="G18" s="132">
        <v>0</v>
      </c>
      <c r="H18" s="132">
        <v>2000000</v>
      </c>
      <c r="I18" s="133"/>
      <c r="J18" s="134">
        <v>445000</v>
      </c>
      <c r="K18" s="134">
        <v>15000</v>
      </c>
      <c r="L18" s="134">
        <v>770000</v>
      </c>
      <c r="M18" s="134">
        <v>770000</v>
      </c>
      <c r="N18" s="135">
        <v>0</v>
      </c>
    </row>
    <row r="19" spans="2:15" ht="24.6" customHeight="1" x14ac:dyDescent="0.3">
      <c r="B19" s="850"/>
      <c r="C19" s="852"/>
      <c r="D19" s="156" t="s">
        <v>2621</v>
      </c>
      <c r="E19" s="176">
        <v>10000000</v>
      </c>
      <c r="F19" s="176">
        <v>0</v>
      </c>
      <c r="G19" s="176">
        <v>0</v>
      </c>
      <c r="H19" s="176">
        <v>10000000</v>
      </c>
      <c r="I19" s="133"/>
      <c r="J19" s="177">
        <v>0</v>
      </c>
      <c r="K19" s="177">
        <v>0</v>
      </c>
      <c r="L19" s="177">
        <v>0</v>
      </c>
      <c r="M19" s="177">
        <v>0</v>
      </c>
      <c r="N19" s="178">
        <v>10000000</v>
      </c>
    </row>
    <row r="20" spans="2:15" ht="24.6" customHeight="1" x14ac:dyDescent="0.3">
      <c r="B20" s="850"/>
      <c r="C20" s="853"/>
      <c r="D20" s="156" t="s">
        <v>2622</v>
      </c>
      <c r="E20" s="176">
        <v>10000000</v>
      </c>
      <c r="F20" s="176">
        <v>0</v>
      </c>
      <c r="G20" s="176">
        <v>0</v>
      </c>
      <c r="H20" s="176">
        <v>10000000</v>
      </c>
      <c r="I20" s="133"/>
      <c r="J20" s="177">
        <v>1405000</v>
      </c>
      <c r="K20" s="177">
        <v>360000</v>
      </c>
      <c r="L20" s="177">
        <v>4117500</v>
      </c>
      <c r="M20" s="177">
        <v>4117500</v>
      </c>
      <c r="N20" s="178">
        <v>0</v>
      </c>
      <c r="O20" s="167"/>
    </row>
    <row r="21" spans="2:15" ht="24.6" customHeight="1" x14ac:dyDescent="0.3">
      <c r="B21" s="850"/>
      <c r="C21" s="91" t="s">
        <v>12</v>
      </c>
      <c r="D21" s="122"/>
      <c r="E21" s="82">
        <v>22000000</v>
      </c>
      <c r="F21" s="82">
        <v>0</v>
      </c>
      <c r="G21" s="82">
        <v>0</v>
      </c>
      <c r="H21" s="82">
        <v>22000000</v>
      </c>
      <c r="I21" s="97">
        <v>0</v>
      </c>
      <c r="J21" s="84">
        <v>1850000</v>
      </c>
      <c r="K21" s="84">
        <v>375000</v>
      </c>
      <c r="L21" s="84">
        <v>4887500</v>
      </c>
      <c r="M21" s="84">
        <v>4887500</v>
      </c>
      <c r="N21" s="85">
        <v>10000000</v>
      </c>
    </row>
    <row r="22" spans="2:15" ht="24.6" customHeight="1" x14ac:dyDescent="0.3">
      <c r="B22" s="848" t="s">
        <v>94</v>
      </c>
      <c r="C22" s="851" t="s">
        <v>94</v>
      </c>
      <c r="D22" s="131" t="s">
        <v>2623</v>
      </c>
      <c r="E22" s="132">
        <v>10000000</v>
      </c>
      <c r="F22" s="132">
        <v>0</v>
      </c>
      <c r="G22" s="132">
        <v>0</v>
      </c>
      <c r="H22" s="132">
        <v>10000000</v>
      </c>
      <c r="I22" s="133"/>
      <c r="J22" s="134">
        <v>0</v>
      </c>
      <c r="K22" s="134">
        <v>900000</v>
      </c>
      <c r="L22" s="134">
        <v>0</v>
      </c>
      <c r="M22" s="134">
        <v>9100000</v>
      </c>
      <c r="N22" s="135">
        <v>0</v>
      </c>
    </row>
    <row r="23" spans="2:15" ht="24.6" customHeight="1" x14ac:dyDescent="0.3">
      <c r="B23" s="850"/>
      <c r="C23" s="852"/>
      <c r="D23" s="131" t="s">
        <v>2624</v>
      </c>
      <c r="E23" s="132">
        <v>74400000</v>
      </c>
      <c r="F23" s="132">
        <v>0</v>
      </c>
      <c r="G23" s="132">
        <v>0</v>
      </c>
      <c r="H23" s="132">
        <v>74400000</v>
      </c>
      <c r="I23" s="133"/>
      <c r="J23" s="134">
        <v>14350000</v>
      </c>
      <c r="K23" s="134">
        <v>400000</v>
      </c>
      <c r="L23" s="134">
        <v>10700000</v>
      </c>
      <c r="M23" s="134">
        <v>48950000</v>
      </c>
      <c r="N23" s="135">
        <v>0</v>
      </c>
    </row>
    <row r="24" spans="2:15" ht="24.6" customHeight="1" x14ac:dyDescent="0.3">
      <c r="B24" s="850"/>
      <c r="C24" s="852"/>
      <c r="D24" s="131" t="s">
        <v>2625</v>
      </c>
      <c r="E24" s="132">
        <v>3500000</v>
      </c>
      <c r="F24" s="132">
        <v>0</v>
      </c>
      <c r="G24" s="132">
        <v>0</v>
      </c>
      <c r="H24" s="132">
        <v>3500000</v>
      </c>
      <c r="I24" s="133"/>
      <c r="J24" s="134">
        <v>200000</v>
      </c>
      <c r="K24" s="134">
        <v>0</v>
      </c>
      <c r="L24" s="134">
        <v>300000</v>
      </c>
      <c r="M24" s="134">
        <v>3000000</v>
      </c>
      <c r="N24" s="135">
        <v>0</v>
      </c>
    </row>
    <row r="25" spans="2:15" ht="24.6" customHeight="1" x14ac:dyDescent="0.3">
      <c r="B25" s="849"/>
      <c r="C25" s="81" t="s">
        <v>12</v>
      </c>
      <c r="D25" s="122"/>
      <c r="E25" s="82">
        <v>87900000</v>
      </c>
      <c r="F25" s="82">
        <v>0</v>
      </c>
      <c r="G25" s="82">
        <v>0</v>
      </c>
      <c r="H25" s="82">
        <v>87900000</v>
      </c>
      <c r="I25" s="97">
        <v>0</v>
      </c>
      <c r="J25" s="84">
        <v>14550000</v>
      </c>
      <c r="K25" s="84">
        <v>1300000</v>
      </c>
      <c r="L25" s="84">
        <v>11000000</v>
      </c>
      <c r="M25" s="84">
        <v>61050000</v>
      </c>
      <c r="N25" s="85">
        <v>0</v>
      </c>
    </row>
    <row r="26" spans="2:15" ht="24.6" customHeight="1" x14ac:dyDescent="0.3">
      <c r="B26" s="856" t="s">
        <v>98</v>
      </c>
      <c r="C26" s="857"/>
      <c r="D26" s="857"/>
      <c r="E26" s="142">
        <v>184975000</v>
      </c>
      <c r="F26" s="142">
        <v>835000</v>
      </c>
      <c r="G26" s="142">
        <v>4300000</v>
      </c>
      <c r="H26" s="142">
        <v>190110000</v>
      </c>
      <c r="I26" s="142">
        <v>0</v>
      </c>
      <c r="J26" s="142">
        <v>25218000</v>
      </c>
      <c r="K26" s="142">
        <v>13410000</v>
      </c>
      <c r="L26" s="142">
        <v>27288500</v>
      </c>
      <c r="M26" s="142">
        <v>81193500</v>
      </c>
      <c r="N26" s="157">
        <v>43000000</v>
      </c>
    </row>
    <row r="27" spans="2:15" outlineLevel="1" x14ac:dyDescent="0.3">
      <c r="B27" s="100"/>
      <c r="C27" s="76"/>
      <c r="D27" s="126" t="s">
        <v>2445</v>
      </c>
      <c r="E27" s="101">
        <v>141975000</v>
      </c>
      <c r="F27" s="101">
        <v>835000</v>
      </c>
      <c r="G27" s="101">
        <v>4300000</v>
      </c>
      <c r="H27" s="101">
        <v>147110000</v>
      </c>
      <c r="I27" s="102"/>
      <c r="J27" s="102">
        <v>25218000</v>
      </c>
      <c r="K27" s="102">
        <v>13410000</v>
      </c>
      <c r="L27" s="102">
        <v>27288500</v>
      </c>
      <c r="M27" s="102">
        <v>81193500</v>
      </c>
      <c r="N27" s="103">
        <v>0</v>
      </c>
    </row>
    <row r="28" spans="2:15" outlineLevel="1" x14ac:dyDescent="0.3">
      <c r="B28" s="104"/>
      <c r="C28" s="96"/>
      <c r="D28" s="127" t="s">
        <v>2446</v>
      </c>
      <c r="E28" s="105">
        <v>43000000</v>
      </c>
      <c r="F28" s="105">
        <v>0</v>
      </c>
      <c r="G28" s="105">
        <v>0</v>
      </c>
      <c r="H28" s="105">
        <v>43000000</v>
      </c>
      <c r="I28" s="106"/>
      <c r="J28" s="106">
        <v>0</v>
      </c>
      <c r="K28" s="106">
        <v>0</v>
      </c>
      <c r="L28" s="106">
        <v>0</v>
      </c>
      <c r="M28" s="106">
        <v>0</v>
      </c>
      <c r="N28" s="107">
        <v>43000000</v>
      </c>
    </row>
    <row r="29" spans="2:15" x14ac:dyDescent="0.3">
      <c r="B29" s="100" t="s">
        <v>2447</v>
      </c>
      <c r="C29" s="87"/>
      <c r="D29" s="128" t="s">
        <v>2448</v>
      </c>
      <c r="E29" s="108">
        <v>121300000</v>
      </c>
      <c r="F29" s="108">
        <v>835000</v>
      </c>
      <c r="G29" s="108">
        <v>4300000</v>
      </c>
      <c r="H29" s="108">
        <v>126435000</v>
      </c>
      <c r="I29" s="109"/>
      <c r="J29" s="109">
        <v>25018000</v>
      </c>
      <c r="K29" s="109">
        <v>12510000</v>
      </c>
      <c r="L29" s="109">
        <v>23577470.588235296</v>
      </c>
      <c r="M29" s="109">
        <v>65329529.411764704</v>
      </c>
      <c r="N29" s="110">
        <v>0</v>
      </c>
    </row>
    <row r="30" spans="2:15" x14ac:dyDescent="0.3">
      <c r="B30" s="111"/>
      <c r="C30" s="87"/>
      <c r="D30" s="128" t="s">
        <v>2449</v>
      </c>
      <c r="E30" s="108">
        <v>50175000</v>
      </c>
      <c r="F30" s="108">
        <v>0</v>
      </c>
      <c r="G30" s="108">
        <v>0</v>
      </c>
      <c r="H30" s="108">
        <v>50175000</v>
      </c>
      <c r="I30" s="109"/>
      <c r="J30" s="109">
        <v>200000</v>
      </c>
      <c r="K30" s="109">
        <v>900000</v>
      </c>
      <c r="L30" s="109">
        <v>1461029.411764706</v>
      </c>
      <c r="M30" s="109">
        <v>4613970.5882352944</v>
      </c>
      <c r="N30" s="110">
        <v>43000000</v>
      </c>
    </row>
    <row r="31" spans="2:15" x14ac:dyDescent="0.3">
      <c r="B31" s="112"/>
      <c r="C31" s="113"/>
      <c r="D31" s="129" t="s">
        <v>2450</v>
      </c>
      <c r="E31" s="114">
        <v>13500000</v>
      </c>
      <c r="F31" s="114">
        <v>0</v>
      </c>
      <c r="G31" s="114">
        <v>0</v>
      </c>
      <c r="H31" s="114">
        <v>13500000</v>
      </c>
      <c r="I31" s="115"/>
      <c r="J31" s="115">
        <v>0</v>
      </c>
      <c r="K31" s="115">
        <v>0</v>
      </c>
      <c r="L31" s="115">
        <v>2250000</v>
      </c>
      <c r="M31" s="115">
        <v>11250000</v>
      </c>
      <c r="N31" s="116">
        <v>0</v>
      </c>
    </row>
    <row r="32" spans="2:15" x14ac:dyDescent="0.3">
      <c r="B32" s="117" t="s">
        <v>2591</v>
      </c>
      <c r="C32" s="87"/>
      <c r="E32" s="119"/>
      <c r="F32" s="119"/>
      <c r="G32" s="119"/>
      <c r="H32" s="119"/>
      <c r="I32" s="119"/>
      <c r="J32" s="119"/>
      <c r="K32" s="119"/>
      <c r="L32" s="119"/>
      <c r="M32" s="119"/>
      <c r="N32" s="119"/>
    </row>
    <row r="33" spans="2:15" x14ac:dyDescent="0.3">
      <c r="B33" s="117" t="s">
        <v>2592</v>
      </c>
      <c r="E33" s="119"/>
      <c r="F33" s="119"/>
      <c r="G33" s="119"/>
      <c r="H33" s="119"/>
      <c r="I33" s="119"/>
      <c r="J33" s="119"/>
      <c r="K33" s="119"/>
      <c r="L33" s="119"/>
      <c r="M33" s="119"/>
      <c r="N33" s="119"/>
    </row>
    <row r="34" spans="2:15" x14ac:dyDescent="0.3">
      <c r="E34" s="119"/>
      <c r="F34" s="119"/>
      <c r="G34" s="119"/>
      <c r="H34" s="119"/>
      <c r="I34" s="119"/>
      <c r="J34" s="119"/>
      <c r="K34" s="119"/>
      <c r="L34" s="119"/>
      <c r="M34" s="119"/>
      <c r="N34" s="119"/>
      <c r="O34" s="119"/>
    </row>
    <row r="35" spans="2:15" x14ac:dyDescent="0.3">
      <c r="E35" s="119"/>
      <c r="F35" s="119"/>
      <c r="G35" s="119"/>
      <c r="H35" s="119"/>
      <c r="I35" s="119"/>
      <c r="J35" s="119"/>
      <c r="K35" s="119"/>
      <c r="L35" s="119"/>
      <c r="M35" s="119"/>
      <c r="N35" s="119"/>
    </row>
    <row r="36" spans="2:15" x14ac:dyDescent="0.3">
      <c r="E36" s="119"/>
      <c r="F36" s="119"/>
      <c r="G36" s="119"/>
      <c r="H36" s="119"/>
      <c r="I36" s="119"/>
      <c r="J36" s="119"/>
      <c r="K36" s="119"/>
      <c r="L36" s="119"/>
      <c r="M36" s="119"/>
      <c r="N36" s="119"/>
    </row>
    <row r="37" spans="2:15" x14ac:dyDescent="0.3">
      <c r="E37" s="119"/>
      <c r="F37" s="119"/>
      <c r="G37" s="119"/>
      <c r="H37" s="119"/>
      <c r="I37" s="119"/>
      <c r="J37" s="119"/>
      <c r="K37" s="119"/>
      <c r="L37" s="119"/>
      <c r="M37" s="119"/>
      <c r="N37" s="119"/>
      <c r="O37" s="119"/>
    </row>
  </sheetData>
  <mergeCells count="12">
    <mergeCell ref="B14:B17"/>
    <mergeCell ref="C14:C16"/>
    <mergeCell ref="C11:C12"/>
    <mergeCell ref="E3:H3"/>
    <mergeCell ref="J3:M3"/>
    <mergeCell ref="B5:B13"/>
    <mergeCell ref="C5:C10"/>
    <mergeCell ref="B26:D26"/>
    <mergeCell ref="B22:B25"/>
    <mergeCell ref="C22:C24"/>
    <mergeCell ref="B18:B21"/>
    <mergeCell ref="C18:C20"/>
  </mergeCells>
  <pageMargins left="0.7" right="0.7" top="0.75" bottom="0.75" header="0.3" footer="0.3"/>
  <pageSetup scale="42" orientation="landscape" r:id="rId1"/>
  <headerFooter>
    <oddHeader>&amp;CAppendix A: 2019-2022 Capital Plan Four-Year Planned Funding Allocation</oddHeader>
    <oddFooter>&amp;C2020 Capital and Operating Budget - Appendix A, B, C, D, E, F, G and H&amp;R&amp;P</oddFooter>
  </headerFooter>
  <colBreaks count="1" manualBreakCount="1">
    <brk id="14" max="5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topLeftCell="D1" zoomScale="90" zoomScaleNormal="90" workbookViewId="0">
      <selection activeCell="E4" sqref="E4:N4"/>
    </sheetView>
  </sheetViews>
  <sheetFormatPr defaultColWidth="9.109375" defaultRowHeight="17.399999999999999" outlineLevelRow="1" outlineLevelCol="1" x14ac:dyDescent="0.3"/>
  <cols>
    <col min="1" max="1" width="3.5546875" style="61" customWidth="1"/>
    <col min="2" max="2" width="18.5546875" style="118" customWidth="1"/>
    <col min="3" max="3" width="21.33203125" style="118" customWidth="1"/>
    <col min="4" max="4" width="73.6640625" style="130" customWidth="1"/>
    <col min="5" max="8" width="15.6640625" style="61" customWidth="1" outlineLevel="1"/>
    <col min="9" max="9" width="1.6640625" style="61" customWidth="1"/>
    <col min="10" max="14" width="14.6640625" style="61" customWidth="1" outlineLevel="1"/>
    <col min="15" max="16384" width="9.109375" style="61"/>
  </cols>
  <sheetData>
    <row r="2" spans="2:15" x14ac:dyDescent="0.3">
      <c r="B2" s="57"/>
      <c r="C2" s="57"/>
      <c r="D2" s="120"/>
      <c r="E2" s="58"/>
      <c r="F2" s="58"/>
      <c r="G2" s="58"/>
      <c r="H2" s="58"/>
      <c r="I2" s="136"/>
      <c r="J2" s="58"/>
      <c r="K2" s="58"/>
      <c r="L2" s="58"/>
      <c r="M2" s="58"/>
      <c r="N2" s="58"/>
    </row>
    <row r="3" spans="2:15" ht="51.6" customHeight="1" outlineLevel="1" x14ac:dyDescent="0.3">
      <c r="B3" s="62" t="s">
        <v>381</v>
      </c>
      <c r="C3" s="63"/>
      <c r="D3" s="121"/>
      <c r="E3" s="858" t="s">
        <v>2421</v>
      </c>
      <c r="F3" s="858"/>
      <c r="G3" s="858"/>
      <c r="H3" s="858"/>
      <c r="I3" s="137"/>
      <c r="J3" s="859" t="s">
        <v>2422</v>
      </c>
      <c r="K3" s="859"/>
      <c r="L3" s="859"/>
      <c r="M3" s="859"/>
      <c r="N3" s="138"/>
    </row>
    <row r="4" spans="2:15" ht="34.799999999999997" x14ac:dyDescent="0.3">
      <c r="B4" s="66" t="s">
        <v>2425</v>
      </c>
      <c r="C4" s="67" t="s">
        <v>2426</v>
      </c>
      <c r="D4" s="68" t="s">
        <v>2427</v>
      </c>
      <c r="E4" s="69" t="s">
        <v>2428</v>
      </c>
      <c r="F4" s="70" t="s">
        <v>2429</v>
      </c>
      <c r="G4" s="70" t="s">
        <v>4072</v>
      </c>
      <c r="H4" s="70" t="s">
        <v>4075</v>
      </c>
      <c r="I4" s="71"/>
      <c r="J4" s="72" t="s">
        <v>2431</v>
      </c>
      <c r="K4" s="73" t="s">
        <v>4069</v>
      </c>
      <c r="L4" s="74" t="s">
        <v>2423</v>
      </c>
      <c r="M4" s="74" t="s">
        <v>2424</v>
      </c>
      <c r="N4" s="763" t="s">
        <v>2432</v>
      </c>
    </row>
    <row r="5" spans="2:15" x14ac:dyDescent="0.3">
      <c r="B5" s="848" t="s">
        <v>99</v>
      </c>
      <c r="C5" s="851" t="s">
        <v>2475</v>
      </c>
      <c r="D5" s="131" t="s">
        <v>2593</v>
      </c>
      <c r="E5" s="77">
        <v>23800000</v>
      </c>
      <c r="F5" s="77">
        <v>0</v>
      </c>
      <c r="G5" s="77">
        <v>0</v>
      </c>
      <c r="H5" s="77">
        <v>23800000</v>
      </c>
      <c r="I5" s="162"/>
      <c r="J5" s="77">
        <v>1000000</v>
      </c>
      <c r="K5" s="77">
        <v>6500000</v>
      </c>
      <c r="L5" s="77">
        <v>0</v>
      </c>
      <c r="M5" s="77">
        <v>16300000</v>
      </c>
      <c r="N5" s="163">
        <v>0</v>
      </c>
    </row>
    <row r="6" spans="2:15" ht="34.799999999999997" x14ac:dyDescent="0.3">
      <c r="B6" s="850"/>
      <c r="C6" s="852"/>
      <c r="D6" s="131" t="s">
        <v>2726</v>
      </c>
      <c r="E6" s="77">
        <v>37400000</v>
      </c>
      <c r="F6" s="77">
        <v>0</v>
      </c>
      <c r="G6" s="77">
        <v>0</v>
      </c>
      <c r="H6" s="77">
        <v>37400000</v>
      </c>
      <c r="I6" s="162"/>
      <c r="J6" s="77">
        <v>0</v>
      </c>
      <c r="K6" s="77">
        <v>0</v>
      </c>
      <c r="L6" s="77">
        <v>0</v>
      </c>
      <c r="M6" s="77">
        <v>2400000</v>
      </c>
      <c r="N6" s="163">
        <v>35000000</v>
      </c>
    </row>
    <row r="7" spans="2:15" x14ac:dyDescent="0.3">
      <c r="B7" s="850"/>
      <c r="C7" s="852"/>
      <c r="D7" s="131" t="s">
        <v>2594</v>
      </c>
      <c r="E7" s="77">
        <v>700000</v>
      </c>
      <c r="F7" s="77">
        <v>0</v>
      </c>
      <c r="G7" s="77">
        <v>0</v>
      </c>
      <c r="H7" s="77">
        <v>700000</v>
      </c>
      <c r="I7" s="162"/>
      <c r="J7" s="77">
        <v>175000</v>
      </c>
      <c r="K7" s="77">
        <v>175000</v>
      </c>
      <c r="L7" s="77">
        <v>175000</v>
      </c>
      <c r="M7" s="77">
        <v>175000</v>
      </c>
      <c r="N7" s="163">
        <v>0</v>
      </c>
    </row>
    <row r="8" spans="2:15" x14ac:dyDescent="0.3">
      <c r="B8" s="850"/>
      <c r="C8" s="851" t="s">
        <v>2476</v>
      </c>
      <c r="D8" s="131" t="s">
        <v>2595</v>
      </c>
      <c r="E8" s="77">
        <v>18000000</v>
      </c>
      <c r="F8" s="77">
        <v>0</v>
      </c>
      <c r="G8" s="77">
        <v>0</v>
      </c>
      <c r="H8" s="77">
        <v>18000000</v>
      </c>
      <c r="I8" s="162"/>
      <c r="J8" s="77">
        <v>2000000</v>
      </c>
      <c r="K8" s="77">
        <v>16000000</v>
      </c>
      <c r="L8" s="77">
        <v>0</v>
      </c>
      <c r="M8" s="77">
        <v>0</v>
      </c>
      <c r="N8" s="163">
        <v>0</v>
      </c>
    </row>
    <row r="9" spans="2:15" ht="34.200000000000003" customHeight="1" x14ac:dyDescent="0.3">
      <c r="B9" s="850"/>
      <c r="C9" s="852"/>
      <c r="D9" s="131" t="s">
        <v>2596</v>
      </c>
      <c r="E9" s="77">
        <v>5400000</v>
      </c>
      <c r="F9" s="77">
        <v>0</v>
      </c>
      <c r="G9" s="77">
        <v>0</v>
      </c>
      <c r="H9" s="77">
        <v>5400000</v>
      </c>
      <c r="I9" s="162"/>
      <c r="J9" s="77">
        <v>1300000</v>
      </c>
      <c r="K9" s="77">
        <v>1500000</v>
      </c>
      <c r="L9" s="77">
        <v>1300000</v>
      </c>
      <c r="M9" s="77">
        <v>1300000</v>
      </c>
      <c r="N9" s="163">
        <v>0</v>
      </c>
    </row>
    <row r="10" spans="2:15" x14ac:dyDescent="0.3">
      <c r="B10" s="164"/>
      <c r="C10" s="81" t="s">
        <v>12</v>
      </c>
      <c r="D10" s="122"/>
      <c r="E10" s="92">
        <v>85300000</v>
      </c>
      <c r="F10" s="92">
        <v>0</v>
      </c>
      <c r="G10" s="92">
        <v>0</v>
      </c>
      <c r="H10" s="92">
        <v>85300000</v>
      </c>
      <c r="I10" s="165"/>
      <c r="J10" s="92">
        <v>4475000</v>
      </c>
      <c r="K10" s="92">
        <v>24175000</v>
      </c>
      <c r="L10" s="92">
        <v>1475000</v>
      </c>
      <c r="M10" s="92">
        <v>20175000</v>
      </c>
      <c r="N10" s="166">
        <v>35000000</v>
      </c>
      <c r="O10" s="167"/>
    </row>
    <row r="11" spans="2:15" x14ac:dyDescent="0.3">
      <c r="B11" s="848" t="s">
        <v>104</v>
      </c>
      <c r="C11" s="851" t="s">
        <v>2477</v>
      </c>
      <c r="D11" s="131" t="s">
        <v>2597</v>
      </c>
      <c r="E11" s="77">
        <v>2500000</v>
      </c>
      <c r="F11" s="77">
        <v>0</v>
      </c>
      <c r="G11" s="77">
        <v>0</v>
      </c>
      <c r="H11" s="77">
        <v>2500000</v>
      </c>
      <c r="I11" s="162"/>
      <c r="J11" s="77">
        <v>0</v>
      </c>
      <c r="K11" s="77">
        <v>0</v>
      </c>
      <c r="L11" s="77">
        <v>0</v>
      </c>
      <c r="M11" s="77">
        <v>2500000</v>
      </c>
      <c r="N11" s="163">
        <v>0</v>
      </c>
    </row>
    <row r="12" spans="2:15" ht="52.2" x14ac:dyDescent="0.3">
      <c r="B12" s="850"/>
      <c r="C12" s="852"/>
      <c r="D12" s="131" t="s">
        <v>2598</v>
      </c>
      <c r="E12" s="77">
        <v>10000000</v>
      </c>
      <c r="F12" s="77">
        <v>0</v>
      </c>
      <c r="G12" s="77">
        <v>0</v>
      </c>
      <c r="H12" s="77">
        <v>10000000</v>
      </c>
      <c r="I12" s="162"/>
      <c r="J12" s="77">
        <v>1000000</v>
      </c>
      <c r="K12" s="77">
        <v>0</v>
      </c>
      <c r="L12" s="77">
        <v>9000000</v>
      </c>
      <c r="M12" s="77">
        <v>0</v>
      </c>
      <c r="N12" s="163">
        <v>0</v>
      </c>
    </row>
    <row r="13" spans="2:15" x14ac:dyDescent="0.3">
      <c r="B13" s="850"/>
      <c r="C13" s="852"/>
      <c r="D13" s="131" t="s">
        <v>2599</v>
      </c>
      <c r="E13" s="77">
        <v>40000000</v>
      </c>
      <c r="F13" s="77">
        <v>0</v>
      </c>
      <c r="G13" s="77">
        <v>0</v>
      </c>
      <c r="H13" s="77">
        <v>40000000</v>
      </c>
      <c r="I13" s="162"/>
      <c r="J13" s="77">
        <v>0</v>
      </c>
      <c r="K13" s="77">
        <v>0</v>
      </c>
      <c r="L13" s="77">
        <v>0</v>
      </c>
      <c r="M13" s="77">
        <v>0</v>
      </c>
      <c r="N13" s="163">
        <v>40000000</v>
      </c>
    </row>
    <row r="14" spans="2:15" x14ac:dyDescent="0.3">
      <c r="B14" s="850"/>
      <c r="C14" s="852"/>
      <c r="D14" s="131" t="s">
        <v>2600</v>
      </c>
      <c r="E14" s="77">
        <v>2000000</v>
      </c>
      <c r="F14" s="77">
        <v>0</v>
      </c>
      <c r="G14" s="77">
        <v>0</v>
      </c>
      <c r="H14" s="77">
        <v>2000000</v>
      </c>
      <c r="I14" s="162"/>
      <c r="J14" s="77">
        <v>500000</v>
      </c>
      <c r="K14" s="77">
        <v>0</v>
      </c>
      <c r="L14" s="77">
        <v>1500000</v>
      </c>
      <c r="M14" s="77">
        <v>0</v>
      </c>
      <c r="N14" s="163">
        <v>0</v>
      </c>
    </row>
    <row r="15" spans="2:15" x14ac:dyDescent="0.3">
      <c r="B15" s="850"/>
      <c r="C15" s="852"/>
      <c r="D15" s="131" t="s">
        <v>2601</v>
      </c>
      <c r="E15" s="77">
        <v>38600000</v>
      </c>
      <c r="F15" s="77">
        <v>0</v>
      </c>
      <c r="G15" s="77">
        <v>0</v>
      </c>
      <c r="H15" s="77">
        <v>38600000</v>
      </c>
      <c r="I15" s="162"/>
      <c r="J15" s="77">
        <v>200000</v>
      </c>
      <c r="K15" s="77">
        <v>6000000</v>
      </c>
      <c r="L15" s="77">
        <v>32400000</v>
      </c>
      <c r="M15" s="77">
        <v>0</v>
      </c>
      <c r="N15" s="163">
        <v>0</v>
      </c>
    </row>
    <row r="16" spans="2:15" ht="18.600000000000001" customHeight="1" x14ac:dyDescent="0.3">
      <c r="B16" s="850"/>
      <c r="C16" s="851" t="s">
        <v>2478</v>
      </c>
      <c r="D16" s="131" t="s">
        <v>2597</v>
      </c>
      <c r="E16" s="77">
        <v>2500000</v>
      </c>
      <c r="F16" s="77">
        <v>0</v>
      </c>
      <c r="G16" s="77">
        <v>0</v>
      </c>
      <c r="H16" s="77">
        <v>2500000</v>
      </c>
      <c r="I16" s="162"/>
      <c r="J16" s="77">
        <v>0</v>
      </c>
      <c r="K16" s="77">
        <v>0</v>
      </c>
      <c r="L16" s="77">
        <v>0</v>
      </c>
      <c r="M16" s="77">
        <v>2500000</v>
      </c>
      <c r="N16" s="163">
        <v>0</v>
      </c>
    </row>
    <row r="17" spans="2:15" ht="18.600000000000001" customHeight="1" x14ac:dyDescent="0.3">
      <c r="B17" s="850"/>
      <c r="C17" s="853"/>
      <c r="D17" s="131" t="s">
        <v>4038</v>
      </c>
      <c r="E17" s="77">
        <v>15000000</v>
      </c>
      <c r="F17" s="77">
        <v>0</v>
      </c>
      <c r="G17" s="77">
        <v>0</v>
      </c>
      <c r="H17" s="77">
        <v>15000000</v>
      </c>
      <c r="I17" s="162"/>
      <c r="J17" s="77">
        <v>0</v>
      </c>
      <c r="K17" s="77">
        <v>2000000</v>
      </c>
      <c r="L17" s="77">
        <v>13000000</v>
      </c>
      <c r="M17" s="77">
        <v>0</v>
      </c>
      <c r="N17" s="163">
        <v>0</v>
      </c>
    </row>
    <row r="18" spans="2:15" ht="31.2" customHeight="1" x14ac:dyDescent="0.3">
      <c r="B18" s="850"/>
      <c r="C18" s="851" t="s">
        <v>2479</v>
      </c>
      <c r="D18" s="131" t="s">
        <v>2602</v>
      </c>
      <c r="E18" s="77">
        <v>12750000</v>
      </c>
      <c r="F18" s="77">
        <v>0</v>
      </c>
      <c r="G18" s="77">
        <v>0</v>
      </c>
      <c r="H18" s="77">
        <v>12750000</v>
      </c>
      <c r="I18" s="162"/>
      <c r="J18" s="77">
        <v>3820000</v>
      </c>
      <c r="K18" s="77">
        <v>3000000</v>
      </c>
      <c r="L18" s="77">
        <v>2965000</v>
      </c>
      <c r="M18" s="77">
        <v>2965000</v>
      </c>
      <c r="N18" s="163">
        <v>0</v>
      </c>
    </row>
    <row r="19" spans="2:15" x14ac:dyDescent="0.3">
      <c r="B19" s="850"/>
      <c r="C19" s="852"/>
      <c r="D19" s="131" t="s">
        <v>2603</v>
      </c>
      <c r="E19" s="77">
        <v>2300000</v>
      </c>
      <c r="F19" s="77">
        <v>81000</v>
      </c>
      <c r="G19" s="77">
        <v>0</v>
      </c>
      <c r="H19" s="77">
        <v>2381000</v>
      </c>
      <c r="I19" s="162"/>
      <c r="J19" s="77">
        <v>656000</v>
      </c>
      <c r="K19" s="77">
        <v>500000</v>
      </c>
      <c r="L19" s="77">
        <v>612500</v>
      </c>
      <c r="M19" s="77">
        <v>612500</v>
      </c>
      <c r="N19" s="163">
        <v>0</v>
      </c>
    </row>
    <row r="20" spans="2:15" x14ac:dyDescent="0.3">
      <c r="B20" s="849"/>
      <c r="C20" s="81" t="s">
        <v>12</v>
      </c>
      <c r="D20" s="122"/>
      <c r="E20" s="92">
        <v>125650000</v>
      </c>
      <c r="F20" s="92">
        <v>81000</v>
      </c>
      <c r="G20" s="92">
        <v>0</v>
      </c>
      <c r="H20" s="92">
        <v>125731000</v>
      </c>
      <c r="I20" s="165"/>
      <c r="J20" s="92">
        <v>6176000</v>
      </c>
      <c r="K20" s="92">
        <v>11500000</v>
      </c>
      <c r="L20" s="92">
        <v>59477500</v>
      </c>
      <c r="M20" s="92">
        <v>8577500</v>
      </c>
      <c r="N20" s="166">
        <v>40000000</v>
      </c>
      <c r="O20" s="167"/>
    </row>
    <row r="21" spans="2:15" x14ac:dyDescent="0.3">
      <c r="B21" s="850" t="s">
        <v>2480</v>
      </c>
      <c r="C21" s="851" t="s">
        <v>2452</v>
      </c>
      <c r="D21" s="131" t="s">
        <v>3426</v>
      </c>
      <c r="E21" s="77">
        <v>5700000</v>
      </c>
      <c r="F21" s="77">
        <v>0</v>
      </c>
      <c r="G21" s="77">
        <v>1400000</v>
      </c>
      <c r="H21" s="77">
        <v>7100000</v>
      </c>
      <c r="I21" s="162"/>
      <c r="J21" s="77">
        <v>0</v>
      </c>
      <c r="K21" s="77">
        <v>0</v>
      </c>
      <c r="L21" s="77">
        <v>0</v>
      </c>
      <c r="M21" s="77">
        <v>0</v>
      </c>
      <c r="N21" s="163">
        <v>7100000</v>
      </c>
    </row>
    <row r="22" spans="2:15" ht="33.6" customHeight="1" x14ac:dyDescent="0.3">
      <c r="B22" s="850"/>
      <c r="C22" s="852"/>
      <c r="D22" s="131" t="s">
        <v>2604</v>
      </c>
      <c r="E22" s="77">
        <v>1325000</v>
      </c>
      <c r="F22" s="77">
        <v>0</v>
      </c>
      <c r="G22" s="77">
        <v>0</v>
      </c>
      <c r="H22" s="77">
        <v>1325000</v>
      </c>
      <c r="I22" s="162"/>
      <c r="J22" s="77">
        <v>300000</v>
      </c>
      <c r="K22" s="77">
        <v>500000</v>
      </c>
      <c r="L22" s="77">
        <v>262500</v>
      </c>
      <c r="M22" s="77">
        <v>262500</v>
      </c>
      <c r="N22" s="163">
        <v>0</v>
      </c>
    </row>
    <row r="23" spans="2:15" x14ac:dyDescent="0.3">
      <c r="B23" s="850"/>
      <c r="C23" s="852"/>
      <c r="D23" s="131" t="s">
        <v>3427</v>
      </c>
      <c r="E23" s="77">
        <v>7400000</v>
      </c>
      <c r="F23" s="77">
        <v>0</v>
      </c>
      <c r="G23" s="77">
        <v>0</v>
      </c>
      <c r="H23" s="77">
        <v>7400000</v>
      </c>
      <c r="I23" s="162"/>
      <c r="J23" s="77">
        <v>0</v>
      </c>
      <c r="K23" s="77">
        <v>0</v>
      </c>
      <c r="L23" s="77">
        <v>0</v>
      </c>
      <c r="M23" s="77">
        <v>0</v>
      </c>
      <c r="N23" s="163">
        <v>7400000</v>
      </c>
    </row>
    <row r="24" spans="2:15" x14ac:dyDescent="0.3">
      <c r="B24" s="850"/>
      <c r="C24" s="852"/>
      <c r="D24" s="131" t="s">
        <v>2605</v>
      </c>
      <c r="E24" s="77">
        <v>0</v>
      </c>
      <c r="F24" s="77">
        <v>0</v>
      </c>
      <c r="G24" s="77">
        <v>2000000</v>
      </c>
      <c r="H24" s="77">
        <v>2000000</v>
      </c>
      <c r="I24" s="162"/>
      <c r="J24" s="77">
        <v>0</v>
      </c>
      <c r="K24" s="77">
        <v>2000000</v>
      </c>
      <c r="L24" s="77">
        <v>0</v>
      </c>
      <c r="M24" s="77">
        <v>0</v>
      </c>
      <c r="N24" s="163">
        <v>0</v>
      </c>
    </row>
    <row r="25" spans="2:15" x14ac:dyDescent="0.3">
      <c r="B25" s="850"/>
      <c r="C25" s="852"/>
      <c r="D25" s="131" t="s">
        <v>2606</v>
      </c>
      <c r="E25" s="77">
        <v>1450000</v>
      </c>
      <c r="F25" s="77">
        <v>0</v>
      </c>
      <c r="G25" s="77">
        <v>0</v>
      </c>
      <c r="H25" s="77">
        <v>1450000</v>
      </c>
      <c r="I25" s="162"/>
      <c r="J25" s="77">
        <v>803500</v>
      </c>
      <c r="K25" s="77">
        <v>346500</v>
      </c>
      <c r="L25" s="77">
        <v>150000</v>
      </c>
      <c r="M25" s="77">
        <v>150000</v>
      </c>
      <c r="N25" s="163">
        <v>0</v>
      </c>
    </row>
    <row r="26" spans="2:15" ht="37.950000000000003" customHeight="1" x14ac:dyDescent="0.3">
      <c r="B26" s="850"/>
      <c r="C26" s="851" t="s">
        <v>2481</v>
      </c>
      <c r="D26" s="131" t="s">
        <v>2607</v>
      </c>
      <c r="E26" s="77">
        <v>4000000</v>
      </c>
      <c r="F26" s="77">
        <v>0</v>
      </c>
      <c r="G26" s="77">
        <v>0</v>
      </c>
      <c r="H26" s="77">
        <v>4000000</v>
      </c>
      <c r="I26" s="162"/>
      <c r="J26" s="77">
        <v>1080000</v>
      </c>
      <c r="K26" s="77">
        <v>1300000</v>
      </c>
      <c r="L26" s="77">
        <v>1000000</v>
      </c>
      <c r="M26" s="77">
        <v>620000</v>
      </c>
      <c r="N26" s="163">
        <v>0</v>
      </c>
    </row>
    <row r="27" spans="2:15" ht="37.950000000000003" customHeight="1" x14ac:dyDescent="0.3">
      <c r="B27" s="850"/>
      <c r="C27" s="852"/>
      <c r="D27" s="131" t="s">
        <v>2608</v>
      </c>
      <c r="E27" s="77">
        <v>1500000</v>
      </c>
      <c r="F27" s="77">
        <v>0</v>
      </c>
      <c r="G27" s="77">
        <v>0</v>
      </c>
      <c r="H27" s="77">
        <v>1500000</v>
      </c>
      <c r="I27" s="162"/>
      <c r="J27" s="77">
        <v>100000</v>
      </c>
      <c r="K27" s="77">
        <v>1100000</v>
      </c>
      <c r="L27" s="77">
        <v>100000</v>
      </c>
      <c r="M27" s="77">
        <v>200000</v>
      </c>
      <c r="N27" s="163">
        <v>0</v>
      </c>
    </row>
    <row r="28" spans="2:15" ht="37.950000000000003" customHeight="1" x14ac:dyDescent="0.3">
      <c r="B28" s="850"/>
      <c r="C28" s="75" t="s">
        <v>2482</v>
      </c>
      <c r="D28" s="131" t="s">
        <v>2609</v>
      </c>
      <c r="E28" s="77">
        <v>1800000</v>
      </c>
      <c r="F28" s="77">
        <v>0</v>
      </c>
      <c r="G28" s="77">
        <v>0</v>
      </c>
      <c r="H28" s="77">
        <v>1800000</v>
      </c>
      <c r="I28" s="162"/>
      <c r="J28" s="77">
        <v>450000</v>
      </c>
      <c r="K28" s="77">
        <v>400000</v>
      </c>
      <c r="L28" s="77">
        <v>475000</v>
      </c>
      <c r="M28" s="77">
        <v>475000</v>
      </c>
      <c r="N28" s="163">
        <v>0</v>
      </c>
    </row>
    <row r="29" spans="2:15" x14ac:dyDescent="0.3">
      <c r="B29" s="849"/>
      <c r="C29" s="91" t="s">
        <v>12</v>
      </c>
      <c r="D29" s="120"/>
      <c r="E29" s="92">
        <v>23175000</v>
      </c>
      <c r="F29" s="92">
        <v>0</v>
      </c>
      <c r="G29" s="92">
        <v>3400000</v>
      </c>
      <c r="H29" s="92">
        <v>26575000</v>
      </c>
      <c r="I29" s="165"/>
      <c r="J29" s="92">
        <v>2733500</v>
      </c>
      <c r="K29" s="92">
        <v>5646500</v>
      </c>
      <c r="L29" s="92">
        <v>1987500</v>
      </c>
      <c r="M29" s="92">
        <v>1707500</v>
      </c>
      <c r="N29" s="166">
        <v>14500000</v>
      </c>
      <c r="O29" s="167"/>
    </row>
    <row r="30" spans="2:15" ht="25.2" customHeight="1" x14ac:dyDescent="0.3">
      <c r="B30" s="856" t="s">
        <v>115</v>
      </c>
      <c r="C30" s="857"/>
      <c r="D30" s="857"/>
      <c r="E30" s="168">
        <v>234125000</v>
      </c>
      <c r="F30" s="168">
        <v>81000</v>
      </c>
      <c r="G30" s="168">
        <v>3400000</v>
      </c>
      <c r="H30" s="168">
        <v>237606000</v>
      </c>
      <c r="I30" s="169">
        <v>0</v>
      </c>
      <c r="J30" s="168">
        <v>13384500</v>
      </c>
      <c r="K30" s="168">
        <v>41321500</v>
      </c>
      <c r="L30" s="168">
        <v>62940000</v>
      </c>
      <c r="M30" s="168">
        <v>30460000</v>
      </c>
      <c r="N30" s="170">
        <v>89500000</v>
      </c>
    </row>
    <row r="31" spans="2:15" outlineLevel="1" x14ac:dyDescent="0.3">
      <c r="B31" s="100"/>
      <c r="C31" s="76"/>
      <c r="D31" s="126" t="s">
        <v>2445</v>
      </c>
      <c r="E31" s="77">
        <v>146025000</v>
      </c>
      <c r="F31" s="77">
        <v>81000</v>
      </c>
      <c r="G31" s="77">
        <v>2000000</v>
      </c>
      <c r="H31" s="77">
        <v>148106000</v>
      </c>
      <c r="I31" s="162"/>
      <c r="J31" s="77">
        <v>13384500</v>
      </c>
      <c r="K31" s="77">
        <v>41321500</v>
      </c>
      <c r="L31" s="77">
        <v>62940000</v>
      </c>
      <c r="M31" s="77">
        <v>30460000</v>
      </c>
      <c r="N31" s="163">
        <v>0</v>
      </c>
    </row>
    <row r="32" spans="2:15" outlineLevel="1" x14ac:dyDescent="0.3">
      <c r="B32" s="104"/>
      <c r="C32" s="96"/>
      <c r="D32" s="127" t="s">
        <v>2446</v>
      </c>
      <c r="E32" s="88">
        <v>88100000</v>
      </c>
      <c r="F32" s="88">
        <v>0</v>
      </c>
      <c r="G32" s="88">
        <v>1400000</v>
      </c>
      <c r="H32" s="88">
        <v>89500000</v>
      </c>
      <c r="I32" s="162"/>
      <c r="J32" s="88">
        <v>0</v>
      </c>
      <c r="K32" s="88">
        <v>0</v>
      </c>
      <c r="L32" s="88">
        <v>0</v>
      </c>
      <c r="M32" s="88">
        <v>0</v>
      </c>
      <c r="N32" s="171">
        <v>89500000</v>
      </c>
    </row>
    <row r="33" spans="2:15" x14ac:dyDescent="0.3">
      <c r="B33" s="100" t="s">
        <v>2447</v>
      </c>
      <c r="C33" s="87"/>
      <c r="D33" s="128" t="s">
        <v>2448</v>
      </c>
      <c r="E33" s="77">
        <v>62865000</v>
      </c>
      <c r="F33" s="77">
        <v>0</v>
      </c>
      <c r="G33" s="77">
        <v>0</v>
      </c>
      <c r="H33" s="77">
        <v>62865000</v>
      </c>
      <c r="I33" s="162"/>
      <c r="J33" s="77">
        <v>11443500</v>
      </c>
      <c r="K33" s="77">
        <v>16321500</v>
      </c>
      <c r="L33" s="77">
        <v>24154000</v>
      </c>
      <c r="M33" s="77">
        <v>10946000</v>
      </c>
      <c r="N33" s="163">
        <v>0</v>
      </c>
    </row>
    <row r="34" spans="2:15" x14ac:dyDescent="0.3">
      <c r="B34" s="111"/>
      <c r="C34" s="87"/>
      <c r="D34" s="128" t="s">
        <v>2449</v>
      </c>
      <c r="E34" s="88">
        <v>161260000</v>
      </c>
      <c r="F34" s="88">
        <v>0</v>
      </c>
      <c r="G34" s="88">
        <v>3400000</v>
      </c>
      <c r="H34" s="88">
        <v>164660000</v>
      </c>
      <c r="I34" s="162"/>
      <c r="J34" s="88">
        <v>1860000</v>
      </c>
      <c r="K34" s="88">
        <v>15000000</v>
      </c>
      <c r="L34" s="88">
        <v>38786000</v>
      </c>
      <c r="M34" s="88">
        <v>19514000</v>
      </c>
      <c r="N34" s="171">
        <v>89500000</v>
      </c>
    </row>
    <row r="35" spans="2:15" x14ac:dyDescent="0.3">
      <c r="B35" s="112"/>
      <c r="C35" s="113"/>
      <c r="D35" s="129" t="s">
        <v>2450</v>
      </c>
      <c r="E35" s="172">
        <v>10000000</v>
      </c>
      <c r="F35" s="172">
        <v>81000</v>
      </c>
      <c r="G35" s="172">
        <v>0</v>
      </c>
      <c r="H35" s="172">
        <v>10081000</v>
      </c>
      <c r="I35" s="173"/>
      <c r="J35" s="172">
        <v>81000</v>
      </c>
      <c r="K35" s="172">
        <v>10000000</v>
      </c>
      <c r="L35" s="172">
        <v>0</v>
      </c>
      <c r="M35" s="172">
        <v>0</v>
      </c>
      <c r="N35" s="174">
        <v>0</v>
      </c>
    </row>
    <row r="36" spans="2:15" x14ac:dyDescent="0.3">
      <c r="B36" s="117" t="s">
        <v>2591</v>
      </c>
      <c r="C36" s="87"/>
      <c r="E36" s="175"/>
      <c r="F36" s="175"/>
      <c r="G36" s="175"/>
      <c r="H36" s="175"/>
      <c r="I36" s="175"/>
      <c r="J36" s="175"/>
      <c r="K36" s="175"/>
      <c r="L36" s="175"/>
      <c r="M36" s="175"/>
      <c r="N36" s="175"/>
    </row>
    <row r="37" spans="2:15" x14ac:dyDescent="0.3">
      <c r="B37" s="117" t="s">
        <v>2592</v>
      </c>
      <c r="E37" s="175"/>
      <c r="F37" s="175"/>
      <c r="G37" s="175"/>
      <c r="H37" s="175"/>
      <c r="I37" s="175"/>
      <c r="J37" s="175"/>
      <c r="K37" s="175"/>
      <c r="L37" s="175"/>
      <c r="M37" s="175"/>
      <c r="N37" s="175"/>
    </row>
    <row r="38" spans="2:15" x14ac:dyDescent="0.3">
      <c r="E38" s="119"/>
      <c r="F38" s="119"/>
      <c r="G38" s="119"/>
      <c r="H38" s="119"/>
      <c r="I38" s="119"/>
      <c r="J38" s="119"/>
      <c r="K38" s="119"/>
      <c r="L38" s="119"/>
      <c r="M38" s="119"/>
      <c r="N38" s="119"/>
      <c r="O38" s="119"/>
    </row>
  </sheetData>
  <mergeCells count="13">
    <mergeCell ref="J3:M3"/>
    <mergeCell ref="B5:B9"/>
    <mergeCell ref="C5:C7"/>
    <mergeCell ref="C16:C17"/>
    <mergeCell ref="B11:B20"/>
    <mergeCell ref="C11:C15"/>
    <mergeCell ref="C8:C9"/>
    <mergeCell ref="E3:H3"/>
    <mergeCell ref="B30:D30"/>
    <mergeCell ref="C26:C27"/>
    <mergeCell ref="B21:B29"/>
    <mergeCell ref="C21:C25"/>
    <mergeCell ref="C18:C19"/>
  </mergeCells>
  <pageMargins left="0.7" right="0.7" top="0.75" bottom="0.75" header="0.3" footer="0.3"/>
  <pageSetup scale="48" orientation="landscape" r:id="rId1"/>
  <headerFooter>
    <oddHeader xml:space="preserve">&amp;CAppendix A: 2019-2022 Capital Plan Four-Year Planned Funding Allocation </oddHeader>
    <oddFooter>&amp;C2020 Capital and Operating Budget - Appendix A, B, C, D, E, F, G and H&amp;R&amp;P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6"/>
  <sheetViews>
    <sheetView showGridLines="0" topLeftCell="C1" zoomScale="80" zoomScaleNormal="80" workbookViewId="0">
      <selection activeCell="E4" sqref="E4:N4"/>
    </sheetView>
  </sheetViews>
  <sheetFormatPr defaultColWidth="9.109375" defaultRowHeight="17.399999999999999" outlineLevelRow="1" outlineLevelCol="1" x14ac:dyDescent="0.3"/>
  <cols>
    <col min="1" max="1" width="6.109375" style="61" customWidth="1"/>
    <col min="2" max="2" width="19.33203125" style="118" customWidth="1"/>
    <col min="3" max="3" width="22.33203125" style="118" customWidth="1"/>
    <col min="4" max="4" width="72.109375" style="130" customWidth="1"/>
    <col min="5" max="8" width="16.88671875" style="61" customWidth="1" outlineLevel="1"/>
    <col min="9" max="9" width="3.109375" style="61" customWidth="1"/>
    <col min="10" max="14" width="14.33203125" style="61" customWidth="1" outlineLevel="1"/>
    <col min="15" max="15" width="3.6640625" style="61" customWidth="1"/>
    <col min="16" max="16" width="12.44140625" style="61" bestFit="1" customWidth="1"/>
    <col min="17" max="16384" width="9.109375" style="61"/>
  </cols>
  <sheetData>
    <row r="2" spans="2:15" x14ac:dyDescent="0.3">
      <c r="B2" s="57"/>
      <c r="C2" s="57"/>
      <c r="D2" s="120"/>
      <c r="E2" s="58"/>
      <c r="F2" s="58"/>
      <c r="G2" s="58"/>
      <c r="H2" s="58"/>
      <c r="I2" s="136"/>
      <c r="J2" s="58"/>
      <c r="K2" s="58"/>
      <c r="L2" s="58"/>
      <c r="M2" s="58"/>
      <c r="N2" s="58"/>
      <c r="O2" s="179"/>
    </row>
    <row r="3" spans="2:15" ht="37.950000000000003" customHeight="1" outlineLevel="1" x14ac:dyDescent="0.3">
      <c r="B3" s="62" t="s">
        <v>394</v>
      </c>
      <c r="C3" s="63"/>
      <c r="D3" s="121"/>
      <c r="E3" s="858" t="s">
        <v>2421</v>
      </c>
      <c r="F3" s="858"/>
      <c r="G3" s="858"/>
      <c r="H3" s="858"/>
      <c r="I3" s="137"/>
      <c r="J3" s="859" t="s">
        <v>2422</v>
      </c>
      <c r="K3" s="859"/>
      <c r="L3" s="859"/>
      <c r="M3" s="859"/>
      <c r="N3" s="138"/>
    </row>
    <row r="4" spans="2:15" ht="34.799999999999997" x14ac:dyDescent="0.3">
      <c r="B4" s="66" t="s">
        <v>2425</v>
      </c>
      <c r="C4" s="67" t="s">
        <v>2426</v>
      </c>
      <c r="D4" s="68" t="s">
        <v>2427</v>
      </c>
      <c r="E4" s="69" t="s">
        <v>2428</v>
      </c>
      <c r="F4" s="70" t="s">
        <v>2429</v>
      </c>
      <c r="G4" s="70" t="s">
        <v>4072</v>
      </c>
      <c r="H4" s="70" t="s">
        <v>4075</v>
      </c>
      <c r="I4" s="71"/>
      <c r="J4" s="72" t="s">
        <v>2431</v>
      </c>
      <c r="K4" s="73" t="s">
        <v>4069</v>
      </c>
      <c r="L4" s="74" t="s">
        <v>2423</v>
      </c>
      <c r="M4" s="74" t="s">
        <v>2424</v>
      </c>
      <c r="N4" s="763" t="s">
        <v>2432</v>
      </c>
    </row>
    <row r="5" spans="2:15" ht="37.200000000000003" customHeight="1" x14ac:dyDescent="0.3">
      <c r="B5" s="850" t="s">
        <v>2490</v>
      </c>
      <c r="C5" s="851" t="s">
        <v>2491</v>
      </c>
      <c r="D5" s="131" t="s">
        <v>2640</v>
      </c>
      <c r="E5" s="132">
        <v>1650000</v>
      </c>
      <c r="F5" s="132">
        <v>0</v>
      </c>
      <c r="G5" s="132">
        <v>0</v>
      </c>
      <c r="H5" s="132">
        <v>1650000</v>
      </c>
      <c r="I5" s="133"/>
      <c r="J5" s="134">
        <v>1650000</v>
      </c>
      <c r="K5" s="134">
        <v>0</v>
      </c>
      <c r="L5" s="134">
        <v>0</v>
      </c>
      <c r="M5" s="134">
        <v>0</v>
      </c>
      <c r="N5" s="135">
        <v>0</v>
      </c>
    </row>
    <row r="6" spans="2:15" ht="37.200000000000003" customHeight="1" x14ac:dyDescent="0.3">
      <c r="B6" s="850"/>
      <c r="C6" s="852"/>
      <c r="D6" s="131" t="s">
        <v>2641</v>
      </c>
      <c r="E6" s="132">
        <v>3000000</v>
      </c>
      <c r="F6" s="132">
        <v>0</v>
      </c>
      <c r="G6" s="132">
        <v>0</v>
      </c>
      <c r="H6" s="132">
        <v>3000000</v>
      </c>
      <c r="I6" s="133"/>
      <c r="J6" s="134">
        <v>500000</v>
      </c>
      <c r="K6" s="134">
        <v>0</v>
      </c>
      <c r="L6" s="134">
        <v>2500000</v>
      </c>
      <c r="M6" s="134">
        <v>0</v>
      </c>
      <c r="N6" s="135">
        <v>0</v>
      </c>
    </row>
    <row r="7" spans="2:15" ht="37.200000000000003" customHeight="1" x14ac:dyDescent="0.3">
      <c r="B7" s="850"/>
      <c r="C7" s="852"/>
      <c r="D7" s="131" t="s">
        <v>2642</v>
      </c>
      <c r="E7" s="132">
        <v>525000</v>
      </c>
      <c r="F7" s="132">
        <v>0</v>
      </c>
      <c r="G7" s="132">
        <v>0</v>
      </c>
      <c r="H7" s="132">
        <v>525000</v>
      </c>
      <c r="I7" s="133"/>
      <c r="J7" s="134">
        <v>130000</v>
      </c>
      <c r="K7" s="134">
        <v>380000</v>
      </c>
      <c r="L7" s="134">
        <v>7500</v>
      </c>
      <c r="M7" s="134">
        <v>7500</v>
      </c>
      <c r="N7" s="135">
        <v>0</v>
      </c>
    </row>
    <row r="8" spans="2:15" ht="37.200000000000003" customHeight="1" x14ac:dyDescent="0.3">
      <c r="B8" s="850"/>
      <c r="C8" s="852"/>
      <c r="D8" s="131" t="s">
        <v>2643</v>
      </c>
      <c r="E8" s="132">
        <v>6000000</v>
      </c>
      <c r="F8" s="132">
        <v>0</v>
      </c>
      <c r="G8" s="132">
        <v>0</v>
      </c>
      <c r="H8" s="132">
        <v>6000000</v>
      </c>
      <c r="I8" s="133"/>
      <c r="J8" s="134">
        <v>1000000</v>
      </c>
      <c r="K8" s="134">
        <v>0</v>
      </c>
      <c r="L8" s="134">
        <v>5000000</v>
      </c>
      <c r="M8" s="134">
        <v>0</v>
      </c>
      <c r="N8" s="135">
        <v>0</v>
      </c>
    </row>
    <row r="9" spans="2:15" ht="37.200000000000003" customHeight="1" x14ac:dyDescent="0.3">
      <c r="B9" s="850"/>
      <c r="C9" s="75" t="s">
        <v>2492</v>
      </c>
      <c r="D9" s="131" t="s">
        <v>2644</v>
      </c>
      <c r="E9" s="132">
        <v>15200000</v>
      </c>
      <c r="F9" s="132">
        <v>0</v>
      </c>
      <c r="G9" s="132">
        <v>0</v>
      </c>
      <c r="H9" s="132">
        <v>15200000</v>
      </c>
      <c r="I9" s="133"/>
      <c r="J9" s="134">
        <v>1473000</v>
      </c>
      <c r="K9" s="134">
        <v>6741733.5</v>
      </c>
      <c r="L9" s="134">
        <v>3492633.25</v>
      </c>
      <c r="M9" s="134">
        <v>3492633.25</v>
      </c>
      <c r="N9" s="135">
        <v>0</v>
      </c>
    </row>
    <row r="10" spans="2:15" ht="25.2" customHeight="1" x14ac:dyDescent="0.3">
      <c r="B10" s="849"/>
      <c r="C10" s="81" t="s">
        <v>12</v>
      </c>
      <c r="D10" s="122"/>
      <c r="E10" s="82">
        <v>26375000</v>
      </c>
      <c r="F10" s="82">
        <v>0</v>
      </c>
      <c r="G10" s="82">
        <v>0</v>
      </c>
      <c r="H10" s="82">
        <v>26375000</v>
      </c>
      <c r="I10" s="97"/>
      <c r="J10" s="84">
        <f>SUM(J5:J9)</f>
        <v>4753000</v>
      </c>
      <c r="K10" s="84">
        <f>SUM(K5:K9)</f>
        <v>7121733.5</v>
      </c>
      <c r="L10" s="84">
        <f>SUM(L5:L9)</f>
        <v>11000133.25</v>
      </c>
      <c r="M10" s="84">
        <f>SUM(M5:M9)</f>
        <v>3500133.25</v>
      </c>
      <c r="N10" s="85">
        <v>0</v>
      </c>
      <c r="O10" s="167"/>
    </row>
    <row r="11" spans="2:15" ht="37.200000000000003" customHeight="1" x14ac:dyDescent="0.3">
      <c r="B11" s="848" t="s">
        <v>120</v>
      </c>
      <c r="C11" s="851" t="s">
        <v>2493</v>
      </c>
      <c r="D11" s="131" t="s">
        <v>2604</v>
      </c>
      <c r="E11" s="132">
        <v>1325000</v>
      </c>
      <c r="F11" s="132">
        <v>0</v>
      </c>
      <c r="G11" s="132">
        <v>0</v>
      </c>
      <c r="H11" s="132">
        <v>1325000</v>
      </c>
      <c r="I11" s="133"/>
      <c r="J11" s="134">
        <v>700000</v>
      </c>
      <c r="K11" s="134">
        <v>250000</v>
      </c>
      <c r="L11" s="134">
        <v>187500</v>
      </c>
      <c r="M11" s="134">
        <v>187500</v>
      </c>
      <c r="N11" s="135">
        <v>0</v>
      </c>
    </row>
    <row r="12" spans="2:15" ht="37.200000000000003" customHeight="1" x14ac:dyDescent="0.3">
      <c r="B12" s="850"/>
      <c r="C12" s="852"/>
      <c r="D12" s="131" t="s">
        <v>2606</v>
      </c>
      <c r="E12" s="132">
        <v>1450000</v>
      </c>
      <c r="F12" s="132">
        <v>0</v>
      </c>
      <c r="G12" s="132">
        <v>0</v>
      </c>
      <c r="H12" s="132">
        <v>1450000</v>
      </c>
      <c r="I12" s="133"/>
      <c r="J12" s="134">
        <v>660000</v>
      </c>
      <c r="K12" s="134">
        <v>350000</v>
      </c>
      <c r="L12" s="134">
        <v>220000</v>
      </c>
      <c r="M12" s="134">
        <v>220000</v>
      </c>
      <c r="N12" s="135">
        <v>0</v>
      </c>
    </row>
    <row r="13" spans="2:15" ht="37.200000000000003" customHeight="1" x14ac:dyDescent="0.3">
      <c r="B13" s="850"/>
      <c r="C13" s="75" t="s">
        <v>2494</v>
      </c>
      <c r="D13" s="131" t="s">
        <v>2645</v>
      </c>
      <c r="E13" s="132">
        <v>18200000</v>
      </c>
      <c r="F13" s="132">
        <v>255000</v>
      </c>
      <c r="G13" s="132">
        <v>0</v>
      </c>
      <c r="H13" s="132">
        <v>18455000</v>
      </c>
      <c r="I13" s="133"/>
      <c r="J13" s="134">
        <v>7015000</v>
      </c>
      <c r="K13" s="134">
        <v>1984556.9500000002</v>
      </c>
      <c r="L13" s="134">
        <v>4727721.5250000004</v>
      </c>
      <c r="M13" s="134">
        <v>4727721.5250000004</v>
      </c>
      <c r="N13" s="135">
        <v>0</v>
      </c>
    </row>
    <row r="14" spans="2:15" ht="25.2" customHeight="1" x14ac:dyDescent="0.3">
      <c r="B14" s="849"/>
      <c r="C14" s="91" t="s">
        <v>12</v>
      </c>
      <c r="D14" s="122"/>
      <c r="E14" s="82">
        <v>20975000</v>
      </c>
      <c r="F14" s="82">
        <v>255000</v>
      </c>
      <c r="G14" s="82">
        <v>0</v>
      </c>
      <c r="H14" s="82">
        <v>21230000</v>
      </c>
      <c r="I14" s="97"/>
      <c r="J14" s="84">
        <v>8375000</v>
      </c>
      <c r="K14" s="84">
        <v>2584556.9500000002</v>
      </c>
      <c r="L14" s="84">
        <v>5135221.5250000004</v>
      </c>
      <c r="M14" s="84">
        <v>5135221.5250000004</v>
      </c>
      <c r="N14" s="85">
        <v>0</v>
      </c>
    </row>
    <row r="15" spans="2:15" ht="37.950000000000003" customHeight="1" x14ac:dyDescent="0.3">
      <c r="B15" s="848" t="s">
        <v>2495</v>
      </c>
      <c r="C15" s="851" t="s">
        <v>2495</v>
      </c>
      <c r="D15" s="131" t="s">
        <v>2646</v>
      </c>
      <c r="E15" s="132">
        <v>175000</v>
      </c>
      <c r="F15" s="132">
        <v>0</v>
      </c>
      <c r="G15" s="132">
        <v>0</v>
      </c>
      <c r="H15" s="132">
        <v>175000</v>
      </c>
      <c r="I15" s="133"/>
      <c r="J15" s="134">
        <v>43000</v>
      </c>
      <c r="K15" s="134">
        <v>100000</v>
      </c>
      <c r="L15" s="134">
        <v>16000</v>
      </c>
      <c r="M15" s="134">
        <v>16000</v>
      </c>
      <c r="N15" s="135">
        <v>0</v>
      </c>
    </row>
    <row r="16" spans="2:15" ht="37.950000000000003" customHeight="1" x14ac:dyDescent="0.3">
      <c r="B16" s="850"/>
      <c r="C16" s="852"/>
      <c r="D16" s="131" t="s">
        <v>2727</v>
      </c>
      <c r="E16" s="132">
        <v>25000</v>
      </c>
      <c r="F16" s="132">
        <v>0</v>
      </c>
      <c r="G16" s="132">
        <v>0</v>
      </c>
      <c r="H16" s="132">
        <v>25000</v>
      </c>
      <c r="I16" s="133"/>
      <c r="J16" s="134">
        <v>0</v>
      </c>
      <c r="K16" s="134">
        <v>0</v>
      </c>
      <c r="L16" s="134">
        <v>12500</v>
      </c>
      <c r="M16" s="134">
        <v>12500</v>
      </c>
      <c r="N16" s="135">
        <v>0</v>
      </c>
    </row>
    <row r="17" spans="2:15" ht="25.2" customHeight="1" x14ac:dyDescent="0.3">
      <c r="B17" s="849"/>
      <c r="C17" s="81" t="s">
        <v>12</v>
      </c>
      <c r="D17" s="122"/>
      <c r="E17" s="82">
        <v>200000</v>
      </c>
      <c r="F17" s="82">
        <v>0</v>
      </c>
      <c r="G17" s="82">
        <v>0</v>
      </c>
      <c r="H17" s="82">
        <v>200000</v>
      </c>
      <c r="I17" s="97"/>
      <c r="J17" s="84">
        <v>43000</v>
      </c>
      <c r="K17" s="84">
        <v>100000</v>
      </c>
      <c r="L17" s="84">
        <v>28500</v>
      </c>
      <c r="M17" s="84">
        <v>28500</v>
      </c>
      <c r="N17" s="85">
        <v>0</v>
      </c>
    </row>
    <row r="18" spans="2:15" ht="25.2" customHeight="1" x14ac:dyDescent="0.3">
      <c r="B18" s="856" t="s">
        <v>126</v>
      </c>
      <c r="C18" s="857"/>
      <c r="D18" s="857"/>
      <c r="E18" s="98">
        <v>47550000</v>
      </c>
      <c r="F18" s="98">
        <v>255000</v>
      </c>
      <c r="G18" s="98">
        <v>0</v>
      </c>
      <c r="H18" s="98">
        <v>47805000</v>
      </c>
      <c r="I18" s="98"/>
      <c r="J18" s="98">
        <v>13171000</v>
      </c>
      <c r="K18" s="98">
        <f>14806290.45-5000000</f>
        <v>9806290.4499999993</v>
      </c>
      <c r="L18" s="98">
        <f>11163854.775+5000000</f>
        <v>16163854.775</v>
      </c>
      <c r="M18" s="98">
        <v>8663854.7750000004</v>
      </c>
      <c r="N18" s="99">
        <v>0</v>
      </c>
    </row>
    <row r="19" spans="2:15" outlineLevel="1" x14ac:dyDescent="0.3">
      <c r="B19" s="100"/>
      <c r="C19" s="76"/>
      <c r="D19" s="126" t="s">
        <v>2445</v>
      </c>
      <c r="E19" s="101">
        <v>47550000</v>
      </c>
      <c r="F19" s="101">
        <v>255000</v>
      </c>
      <c r="G19" s="101">
        <v>0</v>
      </c>
      <c r="H19" s="101">
        <v>47805000</v>
      </c>
      <c r="I19" s="102"/>
      <c r="J19" s="102">
        <v>13171000</v>
      </c>
      <c r="K19" s="102">
        <f>14806290.45-5000000</f>
        <v>9806290.4499999993</v>
      </c>
      <c r="L19" s="102">
        <f>11163854.775+5000000</f>
        <v>16163854.775</v>
      </c>
      <c r="M19" s="102">
        <v>8663854.7750000004</v>
      </c>
      <c r="N19" s="103">
        <v>0</v>
      </c>
    </row>
    <row r="20" spans="2:15" outlineLevel="1" x14ac:dyDescent="0.3">
      <c r="B20" s="104"/>
      <c r="C20" s="96"/>
      <c r="D20" s="127" t="s">
        <v>2446</v>
      </c>
      <c r="E20" s="105">
        <v>0</v>
      </c>
      <c r="F20" s="105">
        <v>0</v>
      </c>
      <c r="G20" s="105">
        <v>0</v>
      </c>
      <c r="H20" s="105">
        <v>0</v>
      </c>
      <c r="I20" s="106"/>
      <c r="J20" s="106">
        <v>0</v>
      </c>
      <c r="K20" s="106">
        <v>0</v>
      </c>
      <c r="L20" s="106">
        <v>0</v>
      </c>
      <c r="M20" s="106">
        <v>0</v>
      </c>
      <c r="N20" s="107">
        <v>0</v>
      </c>
      <c r="O20" s="167"/>
    </row>
    <row r="21" spans="2:15" x14ac:dyDescent="0.3">
      <c r="B21" s="100" t="s">
        <v>2447</v>
      </c>
      <c r="C21" s="87"/>
      <c r="D21" s="128" t="s">
        <v>2448</v>
      </c>
      <c r="E21" s="108">
        <v>46550000</v>
      </c>
      <c r="F21" s="108">
        <v>255000</v>
      </c>
      <c r="G21" s="108">
        <v>0</v>
      </c>
      <c r="H21" s="108">
        <v>46805000</v>
      </c>
      <c r="I21" s="109"/>
      <c r="J21" s="109">
        <v>13171000</v>
      </c>
      <c r="K21" s="102">
        <f>14806290.45-5000000</f>
        <v>9806290.4499999993</v>
      </c>
      <c r="L21" s="109">
        <f>10163854.775+5000000</f>
        <v>15163854.775</v>
      </c>
      <c r="M21" s="109">
        <v>8663854.7750000004</v>
      </c>
      <c r="N21" s="110">
        <v>0</v>
      </c>
    </row>
    <row r="22" spans="2:15" x14ac:dyDescent="0.3">
      <c r="B22" s="111"/>
      <c r="C22" s="87"/>
      <c r="D22" s="128" t="s">
        <v>2449</v>
      </c>
      <c r="E22" s="108">
        <v>1000000</v>
      </c>
      <c r="F22" s="108">
        <v>0</v>
      </c>
      <c r="G22" s="108">
        <v>0</v>
      </c>
      <c r="H22" s="108">
        <v>1000000</v>
      </c>
      <c r="I22" s="109"/>
      <c r="J22" s="109">
        <v>0</v>
      </c>
      <c r="K22" s="109">
        <v>0</v>
      </c>
      <c r="L22" s="109">
        <v>1000000</v>
      </c>
      <c r="M22" s="109">
        <v>0</v>
      </c>
      <c r="N22" s="110">
        <v>0</v>
      </c>
    </row>
    <row r="23" spans="2:15" x14ac:dyDescent="0.3">
      <c r="B23" s="112"/>
      <c r="C23" s="113"/>
      <c r="D23" s="129" t="s">
        <v>2450</v>
      </c>
      <c r="E23" s="114">
        <v>0</v>
      </c>
      <c r="F23" s="114">
        <v>0</v>
      </c>
      <c r="G23" s="114">
        <v>0</v>
      </c>
      <c r="H23" s="114">
        <v>0</v>
      </c>
      <c r="I23" s="115"/>
      <c r="J23" s="115">
        <v>0</v>
      </c>
      <c r="K23" s="115">
        <v>0</v>
      </c>
      <c r="L23" s="115">
        <v>0</v>
      </c>
      <c r="M23" s="115">
        <v>0</v>
      </c>
      <c r="N23" s="116">
        <v>0</v>
      </c>
    </row>
    <row r="24" spans="2:15" x14ac:dyDescent="0.3">
      <c r="B24" s="117" t="s">
        <v>2591</v>
      </c>
      <c r="C24" s="87"/>
      <c r="E24" s="119"/>
      <c r="F24" s="119"/>
      <c r="G24" s="119"/>
      <c r="H24" s="119"/>
      <c r="I24" s="119"/>
      <c r="J24" s="119"/>
      <c r="K24" s="119"/>
      <c r="L24" s="119"/>
      <c r="M24" s="119"/>
      <c r="N24" s="119"/>
    </row>
    <row r="25" spans="2:15" x14ac:dyDescent="0.3">
      <c r="B25" s="117" t="s">
        <v>2592</v>
      </c>
    </row>
    <row r="26" spans="2:15" x14ac:dyDescent="0.3">
      <c r="E26" s="119"/>
      <c r="F26" s="119"/>
      <c r="G26" s="119"/>
      <c r="H26" s="119"/>
      <c r="I26" s="119"/>
      <c r="J26" s="119"/>
      <c r="K26" s="119"/>
      <c r="L26" s="119"/>
      <c r="M26" s="119"/>
      <c r="N26" s="119"/>
    </row>
  </sheetData>
  <mergeCells count="9">
    <mergeCell ref="B5:B10"/>
    <mergeCell ref="C5:C8"/>
    <mergeCell ref="E3:H3"/>
    <mergeCell ref="J3:M3"/>
    <mergeCell ref="B18:D18"/>
    <mergeCell ref="B15:B17"/>
    <mergeCell ref="C15:C16"/>
    <mergeCell ref="B11:B14"/>
    <mergeCell ref="C11:C12"/>
  </mergeCells>
  <pageMargins left="0.7" right="0.7" top="0.75" bottom="0.75" header="0.3" footer="0.3"/>
  <pageSetup scale="42" orientation="landscape" r:id="rId1"/>
  <headerFooter>
    <oddHeader>&amp;CAppendix A: 2019-2022 Capital Plan Four-Year Planned Funding Allocation</oddHeader>
    <oddFooter>&amp;C2020 Capital and Operating Budget - Appendix A, B, C, D, E, F, G and H&amp;R&amp;P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4"/>
  <sheetViews>
    <sheetView showGridLines="0" topLeftCell="D1" zoomScaleNormal="100" workbookViewId="0">
      <selection activeCell="E4" sqref="E4:N4"/>
    </sheetView>
  </sheetViews>
  <sheetFormatPr defaultColWidth="9.109375" defaultRowHeight="17.399999999999999" outlineLevelRow="1" outlineLevelCol="1" x14ac:dyDescent="0.3"/>
  <cols>
    <col min="1" max="1" width="3.5546875" style="61" customWidth="1"/>
    <col min="2" max="2" width="19.88671875" style="118" customWidth="1"/>
    <col min="3" max="3" width="19" style="118" customWidth="1"/>
    <col min="4" max="4" width="58.6640625" style="130" customWidth="1"/>
    <col min="5" max="5" width="11.44140625" style="61" bestFit="1" customWidth="1" outlineLevel="1"/>
    <col min="6" max="6" width="14" style="61" bestFit="1" customWidth="1" outlineLevel="1"/>
    <col min="7" max="7" width="12.6640625" style="61" bestFit="1" customWidth="1" outlineLevel="1"/>
    <col min="8" max="8" width="13.6640625" style="61" bestFit="1" customWidth="1" outlineLevel="1"/>
    <col min="9" max="9" width="1.6640625" style="61" customWidth="1"/>
    <col min="10" max="13" width="12.109375" style="61" customWidth="1" outlineLevel="1"/>
    <col min="14" max="14" width="10.109375" style="61" customWidth="1" outlineLevel="1"/>
    <col min="15" max="15" width="4.5546875" style="61" bestFit="1" customWidth="1"/>
    <col min="16" max="16" width="12.44140625" style="61" bestFit="1" customWidth="1"/>
    <col min="17" max="16384" width="9.109375" style="61"/>
  </cols>
  <sheetData>
    <row r="2" spans="2:15" x14ac:dyDescent="0.3">
      <c r="B2" s="57"/>
      <c r="C2" s="57"/>
      <c r="D2" s="120"/>
      <c r="E2" s="58"/>
      <c r="F2" s="58"/>
      <c r="G2" s="58"/>
      <c r="H2" s="58"/>
      <c r="I2" s="136"/>
      <c r="J2" s="58"/>
      <c r="K2" s="58"/>
      <c r="L2" s="58"/>
      <c r="M2" s="58"/>
      <c r="N2" s="58"/>
      <c r="O2" s="179"/>
    </row>
    <row r="3" spans="2:15" ht="48.6" customHeight="1" outlineLevel="1" x14ac:dyDescent="0.3">
      <c r="B3" s="62" t="s">
        <v>399</v>
      </c>
      <c r="C3" s="63"/>
      <c r="D3" s="121"/>
      <c r="E3" s="858" t="s">
        <v>2421</v>
      </c>
      <c r="F3" s="858"/>
      <c r="G3" s="858"/>
      <c r="H3" s="858"/>
      <c r="I3" s="137"/>
      <c r="J3" s="859" t="s">
        <v>2422</v>
      </c>
      <c r="K3" s="859"/>
      <c r="L3" s="859"/>
      <c r="M3" s="859"/>
      <c r="N3" s="138"/>
    </row>
    <row r="4" spans="2:15" ht="34.799999999999997" x14ac:dyDescent="0.3">
      <c r="B4" s="66" t="s">
        <v>2425</v>
      </c>
      <c r="C4" s="67" t="s">
        <v>2426</v>
      </c>
      <c r="D4" s="68" t="s">
        <v>2427</v>
      </c>
      <c r="E4" s="69" t="s">
        <v>2428</v>
      </c>
      <c r="F4" s="70" t="s">
        <v>2429</v>
      </c>
      <c r="G4" s="70" t="s">
        <v>4072</v>
      </c>
      <c r="H4" s="70" t="s">
        <v>4075</v>
      </c>
      <c r="I4" s="71"/>
      <c r="J4" s="72" t="s">
        <v>2431</v>
      </c>
      <c r="K4" s="73" t="s">
        <v>4069</v>
      </c>
      <c r="L4" s="74" t="s">
        <v>2423</v>
      </c>
      <c r="M4" s="74" t="s">
        <v>2424</v>
      </c>
      <c r="N4" s="763" t="s">
        <v>2432</v>
      </c>
    </row>
    <row r="5" spans="2:15" ht="32.4" customHeight="1" x14ac:dyDescent="0.3">
      <c r="B5" s="848" t="s">
        <v>3428</v>
      </c>
      <c r="C5" s="851" t="s">
        <v>2452</v>
      </c>
      <c r="D5" s="131" t="s">
        <v>2628</v>
      </c>
      <c r="E5" s="132">
        <v>2975000</v>
      </c>
      <c r="F5" s="132">
        <v>0</v>
      </c>
      <c r="G5" s="132">
        <v>0</v>
      </c>
      <c r="H5" s="134">
        <v>2975000</v>
      </c>
      <c r="I5" s="133"/>
      <c r="J5" s="134">
        <v>1000000</v>
      </c>
      <c r="K5" s="134">
        <v>1000000</v>
      </c>
      <c r="L5" s="134">
        <v>487500</v>
      </c>
      <c r="M5" s="134">
        <v>487500</v>
      </c>
      <c r="N5" s="135">
        <v>0</v>
      </c>
    </row>
    <row r="6" spans="2:15" ht="34.799999999999997" x14ac:dyDescent="0.3">
      <c r="B6" s="850"/>
      <c r="C6" s="852"/>
      <c r="D6" s="131" t="s">
        <v>2629</v>
      </c>
      <c r="E6" s="132">
        <v>5000000</v>
      </c>
      <c r="F6" s="132">
        <v>0</v>
      </c>
      <c r="G6" s="132">
        <v>0</v>
      </c>
      <c r="H6" s="134">
        <v>5000000</v>
      </c>
      <c r="I6" s="133"/>
      <c r="J6" s="134">
        <v>2000000</v>
      </c>
      <c r="K6" s="134">
        <v>3000000</v>
      </c>
      <c r="L6" s="134">
        <v>0</v>
      </c>
      <c r="M6" s="134">
        <v>0</v>
      </c>
      <c r="N6" s="135">
        <v>0</v>
      </c>
    </row>
    <row r="7" spans="2:15" ht="34.799999999999997" x14ac:dyDescent="0.3">
      <c r="B7" s="850"/>
      <c r="C7" s="852"/>
      <c r="D7" s="131" t="s">
        <v>2630</v>
      </c>
      <c r="E7" s="132">
        <v>4500000</v>
      </c>
      <c r="F7" s="132">
        <v>2250000</v>
      </c>
      <c r="G7" s="132">
        <v>2000000</v>
      </c>
      <c r="H7" s="134">
        <v>8750000</v>
      </c>
      <c r="I7" s="133"/>
      <c r="J7" s="134">
        <v>4527500</v>
      </c>
      <c r="K7" s="134">
        <v>3791500</v>
      </c>
      <c r="L7" s="134">
        <v>215500</v>
      </c>
      <c r="M7" s="134">
        <v>215500</v>
      </c>
      <c r="N7" s="135">
        <v>0</v>
      </c>
    </row>
    <row r="8" spans="2:15" x14ac:dyDescent="0.3">
      <c r="B8" s="849"/>
      <c r="C8" s="81" t="s">
        <v>12</v>
      </c>
      <c r="D8" s="122"/>
      <c r="E8" s="82">
        <v>12475000</v>
      </c>
      <c r="F8" s="82">
        <v>2250000</v>
      </c>
      <c r="G8" s="82">
        <v>2000000</v>
      </c>
      <c r="H8" s="84">
        <v>16725000</v>
      </c>
      <c r="I8" s="97"/>
      <c r="J8" s="84">
        <v>7527500</v>
      </c>
      <c r="K8" s="84">
        <v>7791500</v>
      </c>
      <c r="L8" s="84">
        <v>703000</v>
      </c>
      <c r="M8" s="84">
        <v>703000</v>
      </c>
      <c r="N8" s="85">
        <v>0</v>
      </c>
    </row>
    <row r="9" spans="2:15" ht="26.4" customHeight="1" x14ac:dyDescent="0.3">
      <c r="B9" s="850" t="s">
        <v>3429</v>
      </c>
      <c r="C9" s="851" t="s">
        <v>2487</v>
      </c>
      <c r="D9" s="131" t="s">
        <v>2631</v>
      </c>
      <c r="E9" s="132">
        <v>7275000</v>
      </c>
      <c r="F9" s="132">
        <v>0</v>
      </c>
      <c r="G9" s="132">
        <v>0</v>
      </c>
      <c r="H9" s="134">
        <v>7275000</v>
      </c>
      <c r="I9" s="133"/>
      <c r="J9" s="134">
        <v>2030000</v>
      </c>
      <c r="K9" s="134">
        <v>2000000</v>
      </c>
      <c r="L9" s="134">
        <v>1622500</v>
      </c>
      <c r="M9" s="134">
        <v>1622500</v>
      </c>
      <c r="N9" s="135">
        <v>0</v>
      </c>
    </row>
    <row r="10" spans="2:15" ht="34.799999999999997" x14ac:dyDescent="0.3">
      <c r="B10" s="850"/>
      <c r="C10" s="852"/>
      <c r="D10" s="131" t="s">
        <v>2632</v>
      </c>
      <c r="E10" s="132">
        <v>3650000</v>
      </c>
      <c r="F10" s="132">
        <v>0</v>
      </c>
      <c r="G10" s="132">
        <v>0</v>
      </c>
      <c r="H10" s="134">
        <v>3650000</v>
      </c>
      <c r="I10" s="133"/>
      <c r="J10" s="134">
        <v>910000</v>
      </c>
      <c r="K10" s="134">
        <v>1000000</v>
      </c>
      <c r="L10" s="134">
        <v>1740000</v>
      </c>
      <c r="M10" s="134">
        <v>0</v>
      </c>
      <c r="N10" s="135">
        <v>0</v>
      </c>
      <c r="O10" s="167"/>
    </row>
    <row r="11" spans="2:15" ht="29.4" customHeight="1" x14ac:dyDescent="0.3">
      <c r="B11" s="850"/>
      <c r="C11" s="852"/>
      <c r="D11" s="131" t="s">
        <v>2633</v>
      </c>
      <c r="E11" s="132">
        <v>9000000</v>
      </c>
      <c r="F11" s="132">
        <v>0</v>
      </c>
      <c r="G11" s="132">
        <v>0</v>
      </c>
      <c r="H11" s="134">
        <v>9000000</v>
      </c>
      <c r="I11" s="133"/>
      <c r="J11" s="134">
        <v>500000</v>
      </c>
      <c r="K11" s="134">
        <v>1500000</v>
      </c>
      <c r="L11" s="134">
        <v>7000000</v>
      </c>
      <c r="M11" s="134">
        <v>0</v>
      </c>
      <c r="N11" s="135">
        <v>0</v>
      </c>
    </row>
    <row r="12" spans="2:15" ht="34.799999999999997" x14ac:dyDescent="0.3">
      <c r="B12" s="850"/>
      <c r="C12" s="852"/>
      <c r="D12" s="131" t="s">
        <v>2634</v>
      </c>
      <c r="E12" s="132">
        <v>1300000</v>
      </c>
      <c r="F12" s="132">
        <v>0</v>
      </c>
      <c r="G12" s="132">
        <v>0</v>
      </c>
      <c r="H12" s="134">
        <v>1300000</v>
      </c>
      <c r="I12" s="133"/>
      <c r="J12" s="134">
        <v>325000</v>
      </c>
      <c r="K12" s="134">
        <v>500000</v>
      </c>
      <c r="L12" s="134">
        <v>237500</v>
      </c>
      <c r="M12" s="134">
        <v>237500</v>
      </c>
      <c r="N12" s="135">
        <v>0</v>
      </c>
    </row>
    <row r="13" spans="2:15" ht="25.2" customHeight="1" x14ac:dyDescent="0.3">
      <c r="B13" s="850"/>
      <c r="C13" s="851" t="s">
        <v>2488</v>
      </c>
      <c r="D13" s="131" t="s">
        <v>2635</v>
      </c>
      <c r="E13" s="132">
        <v>9900000</v>
      </c>
      <c r="F13" s="132">
        <v>0</v>
      </c>
      <c r="G13" s="132">
        <v>0</v>
      </c>
      <c r="H13" s="134">
        <v>9900000</v>
      </c>
      <c r="I13" s="133"/>
      <c r="J13" s="134">
        <v>3092000</v>
      </c>
      <c r="K13" s="134">
        <v>2373097.4130106899</v>
      </c>
      <c r="L13" s="134">
        <v>2217451.2934946548</v>
      </c>
      <c r="M13" s="134">
        <v>2217451.2934946502</v>
      </c>
      <c r="N13" s="135">
        <v>0</v>
      </c>
    </row>
    <row r="14" spans="2:15" ht="34.799999999999997" x14ac:dyDescent="0.3">
      <c r="B14" s="850"/>
      <c r="C14" s="853"/>
      <c r="D14" s="131" t="s">
        <v>2636</v>
      </c>
      <c r="E14" s="132">
        <v>39900000</v>
      </c>
      <c r="F14" s="132">
        <v>0</v>
      </c>
      <c r="G14" s="132">
        <v>-657000</v>
      </c>
      <c r="H14" s="134">
        <v>39243000</v>
      </c>
      <c r="I14" s="133"/>
      <c r="J14" s="134">
        <v>9750000</v>
      </c>
      <c r="K14" s="134">
        <v>10079284.141152769</v>
      </c>
      <c r="L14" s="134">
        <v>9706857.9294236004</v>
      </c>
      <c r="M14" s="134">
        <v>9706857.9294236004</v>
      </c>
      <c r="N14" s="135">
        <v>0</v>
      </c>
    </row>
    <row r="15" spans="2:15" x14ac:dyDescent="0.3">
      <c r="B15" s="849"/>
      <c r="C15" s="81" t="s">
        <v>12</v>
      </c>
      <c r="D15" s="122"/>
      <c r="E15" s="82">
        <v>71025000</v>
      </c>
      <c r="F15" s="82">
        <v>0</v>
      </c>
      <c r="G15" s="82">
        <v>-657000</v>
      </c>
      <c r="H15" s="84">
        <v>70368000</v>
      </c>
      <c r="I15" s="97"/>
      <c r="J15" s="84">
        <v>16607000</v>
      </c>
      <c r="K15" s="84">
        <v>17452381.55416346</v>
      </c>
      <c r="L15" s="84">
        <v>22524309.222918257</v>
      </c>
      <c r="M15" s="84">
        <v>13784309.22291825</v>
      </c>
      <c r="N15" s="85">
        <v>0</v>
      </c>
    </row>
    <row r="16" spans="2:15" ht="34.799999999999997" x14ac:dyDescent="0.3">
      <c r="B16" s="848" t="s">
        <v>138</v>
      </c>
      <c r="C16" s="851" t="s">
        <v>2489</v>
      </c>
      <c r="D16" s="131" t="s">
        <v>2637</v>
      </c>
      <c r="E16" s="132">
        <v>4000000</v>
      </c>
      <c r="F16" s="132">
        <v>0</v>
      </c>
      <c r="G16" s="132">
        <v>0</v>
      </c>
      <c r="H16" s="134">
        <v>4000000</v>
      </c>
      <c r="I16" s="133"/>
      <c r="J16" s="134">
        <v>1000000</v>
      </c>
      <c r="K16" s="134">
        <v>1000000</v>
      </c>
      <c r="L16" s="134">
        <v>1000000</v>
      </c>
      <c r="M16" s="134">
        <v>1000000</v>
      </c>
      <c r="N16" s="135">
        <v>0</v>
      </c>
    </row>
    <row r="17" spans="2:15" ht="23.4" customHeight="1" x14ac:dyDescent="0.3">
      <c r="B17" s="850"/>
      <c r="C17" s="852"/>
      <c r="D17" s="131" t="s">
        <v>2638</v>
      </c>
      <c r="E17" s="132">
        <v>5325000</v>
      </c>
      <c r="F17" s="132">
        <v>0</v>
      </c>
      <c r="G17" s="132">
        <v>0</v>
      </c>
      <c r="H17" s="134">
        <v>5325000</v>
      </c>
      <c r="I17" s="133"/>
      <c r="J17" s="134">
        <v>730000</v>
      </c>
      <c r="K17" s="134">
        <v>810000</v>
      </c>
      <c r="L17" s="134">
        <v>1892500</v>
      </c>
      <c r="M17" s="134">
        <v>1892500</v>
      </c>
      <c r="N17" s="135">
        <v>0</v>
      </c>
    </row>
    <row r="18" spans="2:15" ht="34.799999999999997" x14ac:dyDescent="0.3">
      <c r="B18" s="850"/>
      <c r="C18" s="852"/>
      <c r="D18" s="131" t="s">
        <v>2639</v>
      </c>
      <c r="E18" s="132">
        <v>10100000</v>
      </c>
      <c r="F18" s="132">
        <v>0</v>
      </c>
      <c r="G18" s="132">
        <v>0</v>
      </c>
      <c r="H18" s="134">
        <v>10100000</v>
      </c>
      <c r="I18" s="133"/>
      <c r="J18" s="134">
        <v>2525000</v>
      </c>
      <c r="K18" s="134">
        <v>2400000</v>
      </c>
      <c r="L18" s="134">
        <v>2587500</v>
      </c>
      <c r="M18" s="134">
        <v>2587500</v>
      </c>
      <c r="N18" s="135">
        <v>0</v>
      </c>
    </row>
    <row r="19" spans="2:15" ht="34.799999999999997" x14ac:dyDescent="0.3">
      <c r="B19" s="850"/>
      <c r="C19" s="852"/>
      <c r="D19" s="131" t="s">
        <v>3430</v>
      </c>
      <c r="E19" s="132">
        <v>5500000</v>
      </c>
      <c r="F19" s="132">
        <v>0</v>
      </c>
      <c r="G19" s="132">
        <v>0</v>
      </c>
      <c r="H19" s="134">
        <v>5500000</v>
      </c>
      <c r="I19" s="133"/>
      <c r="J19" s="134">
        <v>4375000</v>
      </c>
      <c r="K19" s="134">
        <v>375000</v>
      </c>
      <c r="L19" s="134">
        <v>375000</v>
      </c>
      <c r="M19" s="134">
        <v>375000</v>
      </c>
      <c r="N19" s="135">
        <v>0</v>
      </c>
    </row>
    <row r="20" spans="2:15" x14ac:dyDescent="0.3">
      <c r="B20" s="849"/>
      <c r="C20" s="81" t="s">
        <v>12</v>
      </c>
      <c r="D20" s="122"/>
      <c r="E20" s="82">
        <v>24925000</v>
      </c>
      <c r="F20" s="82">
        <v>0</v>
      </c>
      <c r="G20" s="82">
        <v>0</v>
      </c>
      <c r="H20" s="84">
        <v>24925000</v>
      </c>
      <c r="I20" s="97"/>
      <c r="J20" s="84">
        <v>8630000</v>
      </c>
      <c r="K20" s="84">
        <v>4585000</v>
      </c>
      <c r="L20" s="84">
        <v>5855000</v>
      </c>
      <c r="M20" s="84">
        <v>5855000</v>
      </c>
      <c r="N20" s="85">
        <v>0</v>
      </c>
      <c r="O20" s="167"/>
    </row>
    <row r="21" spans="2:15" x14ac:dyDescent="0.3">
      <c r="B21" s="856" t="s">
        <v>152</v>
      </c>
      <c r="C21" s="857"/>
      <c r="D21" s="857"/>
      <c r="E21" s="98">
        <v>108425000</v>
      </c>
      <c r="F21" s="98">
        <v>2250000</v>
      </c>
      <c r="G21" s="98">
        <v>1343000</v>
      </c>
      <c r="H21" s="98">
        <v>112018000</v>
      </c>
      <c r="I21" s="98"/>
      <c r="J21" s="98">
        <v>32764500</v>
      </c>
      <c r="K21" s="98">
        <v>29828881.55416346</v>
      </c>
      <c r="L21" s="98">
        <v>29082309.222918257</v>
      </c>
      <c r="M21" s="98">
        <v>20342309.22291825</v>
      </c>
      <c r="N21" s="99">
        <v>0</v>
      </c>
    </row>
    <row r="22" spans="2:15" outlineLevel="1" x14ac:dyDescent="0.3">
      <c r="B22" s="100"/>
      <c r="C22" s="76"/>
      <c r="D22" s="126" t="s">
        <v>2445</v>
      </c>
      <c r="E22" s="101">
        <v>108425000</v>
      </c>
      <c r="F22" s="101">
        <v>2250000</v>
      </c>
      <c r="G22" s="101">
        <v>1343000</v>
      </c>
      <c r="H22" s="101">
        <v>112018000</v>
      </c>
      <c r="I22" s="102"/>
      <c r="J22" s="102">
        <v>32764500</v>
      </c>
      <c r="K22" s="102">
        <v>29828881.55416346</v>
      </c>
      <c r="L22" s="102">
        <v>29082309.222918257</v>
      </c>
      <c r="M22" s="102">
        <v>20342309.22291825</v>
      </c>
      <c r="N22" s="103">
        <v>0</v>
      </c>
    </row>
    <row r="23" spans="2:15" outlineLevel="1" x14ac:dyDescent="0.3">
      <c r="B23" s="104"/>
      <c r="C23" s="96"/>
      <c r="D23" s="127" t="s">
        <v>2446</v>
      </c>
      <c r="E23" s="105">
        <v>0</v>
      </c>
      <c r="F23" s="105">
        <v>0</v>
      </c>
      <c r="G23" s="105">
        <v>0</v>
      </c>
      <c r="H23" s="105">
        <v>0</v>
      </c>
      <c r="I23" s="106"/>
      <c r="J23" s="106">
        <v>0</v>
      </c>
      <c r="K23" s="106">
        <v>0</v>
      </c>
      <c r="L23" s="106">
        <v>0</v>
      </c>
      <c r="M23" s="106">
        <v>0</v>
      </c>
      <c r="N23" s="107">
        <v>0</v>
      </c>
    </row>
    <row r="24" spans="2:15" x14ac:dyDescent="0.3">
      <c r="B24" s="100" t="s">
        <v>2447</v>
      </c>
      <c r="C24" s="87"/>
      <c r="D24" s="128" t="s">
        <v>2448</v>
      </c>
      <c r="E24" s="108">
        <v>108425000</v>
      </c>
      <c r="F24" s="108">
        <v>750000</v>
      </c>
      <c r="G24" s="108">
        <v>1343000</v>
      </c>
      <c r="H24" s="108">
        <v>110518000</v>
      </c>
      <c r="I24" s="109"/>
      <c r="J24" s="109">
        <v>31264500</v>
      </c>
      <c r="K24" s="109">
        <v>29828881.55416346</v>
      </c>
      <c r="L24" s="109">
        <v>29082309.222918257</v>
      </c>
      <c r="M24" s="109">
        <v>20342309.22291825</v>
      </c>
      <c r="N24" s="110">
        <v>0</v>
      </c>
    </row>
    <row r="25" spans="2:15" x14ac:dyDescent="0.3">
      <c r="B25" s="111"/>
      <c r="C25" s="87"/>
      <c r="D25" s="128" t="s">
        <v>2449</v>
      </c>
      <c r="E25" s="108">
        <v>0</v>
      </c>
      <c r="F25" s="108">
        <v>1500000</v>
      </c>
      <c r="G25" s="108">
        <v>0</v>
      </c>
      <c r="H25" s="108">
        <v>1500000</v>
      </c>
      <c r="I25" s="109"/>
      <c r="J25" s="109">
        <v>1500000</v>
      </c>
      <c r="K25" s="109">
        <v>0</v>
      </c>
      <c r="L25" s="109">
        <v>0</v>
      </c>
      <c r="M25" s="109">
        <v>0</v>
      </c>
      <c r="N25" s="110">
        <v>0</v>
      </c>
    </row>
    <row r="26" spans="2:15" x14ac:dyDescent="0.3">
      <c r="B26" s="112"/>
      <c r="C26" s="113"/>
      <c r="D26" s="129" t="s">
        <v>2450</v>
      </c>
      <c r="E26" s="114">
        <v>0</v>
      </c>
      <c r="F26" s="114">
        <v>0</v>
      </c>
      <c r="G26" s="114">
        <v>0</v>
      </c>
      <c r="H26" s="114">
        <v>0</v>
      </c>
      <c r="I26" s="115"/>
      <c r="J26" s="115">
        <v>0</v>
      </c>
      <c r="K26" s="115">
        <v>0</v>
      </c>
      <c r="L26" s="115">
        <v>0</v>
      </c>
      <c r="M26" s="115">
        <v>0</v>
      </c>
      <c r="N26" s="116">
        <v>0</v>
      </c>
    </row>
    <row r="27" spans="2:15" x14ac:dyDescent="0.3">
      <c r="B27" s="117" t="s">
        <v>2591</v>
      </c>
      <c r="C27" s="87"/>
      <c r="E27" s="119"/>
      <c r="F27" s="119"/>
      <c r="G27" s="119"/>
      <c r="H27" s="119"/>
      <c r="I27" s="119"/>
      <c r="J27" s="119"/>
      <c r="K27" s="119"/>
      <c r="L27" s="119"/>
      <c r="M27" s="119"/>
      <c r="N27" s="119"/>
    </row>
    <row r="28" spans="2:15" x14ac:dyDescent="0.3">
      <c r="B28" s="117" t="s">
        <v>2592</v>
      </c>
    </row>
    <row r="29" spans="2:15" x14ac:dyDescent="0.3">
      <c r="E29" s="119"/>
      <c r="F29" s="119"/>
      <c r="G29" s="119"/>
      <c r="H29" s="119"/>
      <c r="I29" s="119"/>
      <c r="J29" s="119"/>
      <c r="K29" s="119"/>
      <c r="L29" s="119"/>
      <c r="M29" s="119"/>
      <c r="N29" s="119"/>
    </row>
    <row r="34" spans="15:15" x14ac:dyDescent="0.3">
      <c r="O34" s="119"/>
    </row>
  </sheetData>
  <mergeCells count="10">
    <mergeCell ref="B5:B8"/>
    <mergeCell ref="C5:C7"/>
    <mergeCell ref="E3:H3"/>
    <mergeCell ref="J3:M3"/>
    <mergeCell ref="B21:D21"/>
    <mergeCell ref="B16:B20"/>
    <mergeCell ref="C16:C19"/>
    <mergeCell ref="C13:C14"/>
    <mergeCell ref="B9:B15"/>
    <mergeCell ref="C9:C12"/>
  </mergeCells>
  <pageMargins left="0.7" right="0.7" top="0.75" bottom="0.75" header="0.3" footer="0.3"/>
  <pageSetup scale="57" orientation="landscape" r:id="rId1"/>
  <headerFooter>
    <oddHeader>&amp;CAppendix A: 2019-2022 Capital Plan Four-Year Planned Funding Allocation</oddHeader>
    <oddFooter>&amp;C2020 Capital and Operating Budget - Appendix A, B, C, D, E, F, G and H&amp;R&amp;P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5"/>
  <sheetViews>
    <sheetView showGridLines="0" topLeftCell="C1" zoomScale="70" zoomScaleNormal="70" workbookViewId="0">
      <selection activeCell="E4" sqref="E4:N4"/>
    </sheetView>
  </sheetViews>
  <sheetFormatPr defaultColWidth="9.109375" defaultRowHeight="17.399999999999999" outlineLevelRow="1" outlineLevelCol="1" x14ac:dyDescent="0.3"/>
  <cols>
    <col min="1" max="1" width="8.88671875" style="61" customWidth="1"/>
    <col min="2" max="2" width="23.33203125" style="118" customWidth="1"/>
    <col min="3" max="3" width="39.109375" style="118" customWidth="1"/>
    <col min="4" max="4" width="67.33203125" style="130" customWidth="1"/>
    <col min="5" max="8" width="16.88671875" style="119" customWidth="1" outlineLevel="1"/>
    <col min="9" max="9" width="4.109375" style="119" customWidth="1"/>
    <col min="10" max="14" width="17" style="119" customWidth="1" outlineLevel="1"/>
    <col min="15" max="16384" width="9.109375" style="61"/>
  </cols>
  <sheetData>
    <row r="2" spans="2:15" x14ac:dyDescent="0.3">
      <c r="B2" s="57"/>
      <c r="C2" s="57"/>
      <c r="D2" s="120"/>
      <c r="E2" s="59"/>
      <c r="F2" s="59"/>
      <c r="G2" s="59"/>
      <c r="H2" s="59"/>
      <c r="I2" s="60"/>
      <c r="J2" s="59"/>
      <c r="K2" s="59"/>
      <c r="L2" s="59"/>
      <c r="M2" s="59"/>
      <c r="N2" s="59"/>
    </row>
    <row r="3" spans="2:15" ht="41.25" customHeight="1" outlineLevel="1" x14ac:dyDescent="0.3">
      <c r="B3" s="184" t="s">
        <v>3223</v>
      </c>
      <c r="C3" s="185"/>
      <c r="D3" s="661"/>
      <c r="E3" s="868" t="s">
        <v>2421</v>
      </c>
      <c r="F3" s="868"/>
      <c r="G3" s="868"/>
      <c r="H3" s="868"/>
      <c r="I3" s="210"/>
      <c r="J3" s="869" t="s">
        <v>2422</v>
      </c>
      <c r="K3" s="869"/>
      <c r="L3" s="869"/>
      <c r="M3" s="869"/>
      <c r="N3" s="211"/>
    </row>
    <row r="4" spans="2:15" ht="64.95" customHeight="1" x14ac:dyDescent="0.3">
      <c r="B4" s="662" t="s">
        <v>2425</v>
      </c>
      <c r="C4" s="663" t="s">
        <v>2426</v>
      </c>
      <c r="D4" s="664" t="s">
        <v>2427</v>
      </c>
      <c r="E4" s="665" t="s">
        <v>2428</v>
      </c>
      <c r="F4" s="666" t="s">
        <v>2429</v>
      </c>
      <c r="G4" s="666" t="s">
        <v>4072</v>
      </c>
      <c r="H4" s="666" t="s">
        <v>2430</v>
      </c>
      <c r="I4" s="667"/>
      <c r="J4" s="668" t="s">
        <v>2431</v>
      </c>
      <c r="K4" s="669" t="s">
        <v>4069</v>
      </c>
      <c r="L4" s="668" t="s">
        <v>2423</v>
      </c>
      <c r="M4" s="668" t="s">
        <v>2424</v>
      </c>
      <c r="N4" s="764" t="s">
        <v>2432</v>
      </c>
    </row>
    <row r="5" spans="2:15" ht="20.399999999999999" x14ac:dyDescent="0.3">
      <c r="B5" s="863" t="s">
        <v>153</v>
      </c>
      <c r="C5" s="860" t="s">
        <v>2496</v>
      </c>
      <c r="D5" s="670" t="s">
        <v>2647</v>
      </c>
      <c r="E5" s="671">
        <v>4650000</v>
      </c>
      <c r="F5" s="671">
        <v>0</v>
      </c>
      <c r="G5" s="671">
        <v>0</v>
      </c>
      <c r="H5" s="671">
        <v>4650000</v>
      </c>
      <c r="I5" s="672"/>
      <c r="J5" s="673">
        <v>1075000</v>
      </c>
      <c r="K5" s="673">
        <v>1125000</v>
      </c>
      <c r="L5" s="673">
        <v>1225000</v>
      </c>
      <c r="M5" s="673">
        <v>1225000</v>
      </c>
      <c r="N5" s="674">
        <v>0</v>
      </c>
    </row>
    <row r="6" spans="2:15" ht="20.399999999999999" x14ac:dyDescent="0.3">
      <c r="B6" s="863"/>
      <c r="C6" s="867"/>
      <c r="D6" s="670" t="s">
        <v>2648</v>
      </c>
      <c r="E6" s="671">
        <v>3700000</v>
      </c>
      <c r="F6" s="671">
        <v>200000</v>
      </c>
      <c r="G6" s="671">
        <v>500000</v>
      </c>
      <c r="H6" s="671">
        <v>4400000</v>
      </c>
      <c r="I6" s="672"/>
      <c r="J6" s="673">
        <v>1275000</v>
      </c>
      <c r="K6" s="673">
        <v>1425000</v>
      </c>
      <c r="L6" s="673">
        <v>850000</v>
      </c>
      <c r="M6" s="673">
        <v>850000</v>
      </c>
      <c r="N6" s="674">
        <v>0</v>
      </c>
    </row>
    <row r="7" spans="2:15" ht="20.399999999999999" x14ac:dyDescent="0.3">
      <c r="B7" s="863"/>
      <c r="C7" s="860" t="s">
        <v>2497</v>
      </c>
      <c r="D7" s="670" t="s">
        <v>2649</v>
      </c>
      <c r="E7" s="671">
        <v>1000000</v>
      </c>
      <c r="F7" s="671">
        <v>0</v>
      </c>
      <c r="G7" s="671">
        <v>0</v>
      </c>
      <c r="H7" s="671">
        <v>1000000</v>
      </c>
      <c r="I7" s="672"/>
      <c r="J7" s="673">
        <v>250000</v>
      </c>
      <c r="K7" s="673">
        <v>250000</v>
      </c>
      <c r="L7" s="673">
        <v>250000</v>
      </c>
      <c r="M7" s="673">
        <v>250000</v>
      </c>
      <c r="N7" s="674">
        <v>0</v>
      </c>
    </row>
    <row r="8" spans="2:15" ht="40.799999999999997" x14ac:dyDescent="0.3">
      <c r="B8" s="863"/>
      <c r="C8" s="861"/>
      <c r="D8" s="670" t="s">
        <v>2650</v>
      </c>
      <c r="E8" s="671">
        <v>2500000</v>
      </c>
      <c r="F8" s="671">
        <v>0</v>
      </c>
      <c r="G8" s="671">
        <v>0</v>
      </c>
      <c r="H8" s="671">
        <v>2500000</v>
      </c>
      <c r="I8" s="672"/>
      <c r="J8" s="673">
        <v>625000</v>
      </c>
      <c r="K8" s="673">
        <v>625000</v>
      </c>
      <c r="L8" s="673">
        <v>625000</v>
      </c>
      <c r="M8" s="673">
        <v>625000</v>
      </c>
      <c r="N8" s="674">
        <v>0</v>
      </c>
    </row>
    <row r="9" spans="2:15" ht="40.799999999999997" x14ac:dyDescent="0.3">
      <c r="B9" s="863"/>
      <c r="C9" s="861"/>
      <c r="D9" s="670" t="s">
        <v>2651</v>
      </c>
      <c r="E9" s="671">
        <v>4000000</v>
      </c>
      <c r="F9" s="671">
        <v>0</v>
      </c>
      <c r="G9" s="671">
        <v>0</v>
      </c>
      <c r="H9" s="671">
        <v>4000000</v>
      </c>
      <c r="I9" s="672"/>
      <c r="J9" s="673">
        <v>1000000</v>
      </c>
      <c r="K9" s="673">
        <v>1000000</v>
      </c>
      <c r="L9" s="673">
        <v>1000000</v>
      </c>
      <c r="M9" s="673">
        <v>1000000</v>
      </c>
      <c r="N9" s="674">
        <v>0</v>
      </c>
    </row>
    <row r="10" spans="2:15" ht="40.799999999999997" x14ac:dyDescent="0.3">
      <c r="B10" s="863"/>
      <c r="C10" s="660" t="s">
        <v>2498</v>
      </c>
      <c r="D10" s="670" t="s">
        <v>2652</v>
      </c>
      <c r="E10" s="671">
        <v>4000000</v>
      </c>
      <c r="F10" s="671">
        <v>0</v>
      </c>
      <c r="G10" s="671">
        <v>0</v>
      </c>
      <c r="H10" s="671">
        <v>4000000</v>
      </c>
      <c r="I10" s="672"/>
      <c r="J10" s="673">
        <v>1000000</v>
      </c>
      <c r="K10" s="673">
        <v>1000000</v>
      </c>
      <c r="L10" s="673">
        <v>1000000</v>
      </c>
      <c r="M10" s="673">
        <v>1000000</v>
      </c>
      <c r="N10" s="674">
        <v>0</v>
      </c>
      <c r="O10" s="167"/>
    </row>
    <row r="11" spans="2:15" ht="20.399999999999999" x14ac:dyDescent="0.3">
      <c r="B11" s="863"/>
      <c r="C11" s="660" t="s">
        <v>3431</v>
      </c>
      <c r="D11" s="670" t="s">
        <v>2653</v>
      </c>
      <c r="E11" s="671">
        <v>6000000</v>
      </c>
      <c r="F11" s="671">
        <v>0</v>
      </c>
      <c r="G11" s="671">
        <v>0</v>
      </c>
      <c r="H11" s="671">
        <v>6000000</v>
      </c>
      <c r="I11" s="672"/>
      <c r="J11" s="673">
        <v>1000000</v>
      </c>
      <c r="K11" s="673">
        <v>0</v>
      </c>
      <c r="L11" s="673">
        <v>5000000</v>
      </c>
      <c r="M11" s="673">
        <v>0</v>
      </c>
      <c r="N11" s="674">
        <v>0</v>
      </c>
    </row>
    <row r="12" spans="2:15" ht="20.399999999999999" x14ac:dyDescent="0.3">
      <c r="B12" s="863"/>
      <c r="C12" s="860" t="s">
        <v>2499</v>
      </c>
      <c r="D12" s="670" t="s">
        <v>2654</v>
      </c>
      <c r="E12" s="671">
        <v>2000000</v>
      </c>
      <c r="F12" s="671">
        <v>0</v>
      </c>
      <c r="G12" s="671">
        <v>0</v>
      </c>
      <c r="H12" s="671">
        <v>2000000</v>
      </c>
      <c r="I12" s="672"/>
      <c r="J12" s="673">
        <v>560000</v>
      </c>
      <c r="K12" s="673">
        <v>500000</v>
      </c>
      <c r="L12" s="673">
        <v>470000</v>
      </c>
      <c r="M12" s="673">
        <v>470000</v>
      </c>
      <c r="N12" s="674">
        <v>0</v>
      </c>
    </row>
    <row r="13" spans="2:15" ht="40.799999999999997" x14ac:dyDescent="0.3">
      <c r="B13" s="863"/>
      <c r="C13" s="861"/>
      <c r="D13" s="670" t="s">
        <v>2655</v>
      </c>
      <c r="E13" s="671">
        <v>24550000</v>
      </c>
      <c r="F13" s="671">
        <v>0</v>
      </c>
      <c r="G13" s="671">
        <v>0</v>
      </c>
      <c r="H13" s="671">
        <v>24550000</v>
      </c>
      <c r="I13" s="672"/>
      <c r="J13" s="673">
        <v>19600000</v>
      </c>
      <c r="K13" s="673">
        <v>900000</v>
      </c>
      <c r="L13" s="673">
        <v>4050000</v>
      </c>
      <c r="M13" s="673">
        <v>0</v>
      </c>
      <c r="N13" s="674">
        <v>0</v>
      </c>
    </row>
    <row r="14" spans="2:15" ht="20.399999999999999" x14ac:dyDescent="0.3">
      <c r="B14" s="863"/>
      <c r="C14" s="861"/>
      <c r="D14" s="670" t="s">
        <v>2656</v>
      </c>
      <c r="E14" s="671">
        <v>1600000</v>
      </c>
      <c r="F14" s="671">
        <v>0</v>
      </c>
      <c r="G14" s="671">
        <v>0</v>
      </c>
      <c r="H14" s="671">
        <v>1600000</v>
      </c>
      <c r="I14" s="672"/>
      <c r="J14" s="673">
        <v>764000</v>
      </c>
      <c r="K14" s="673">
        <v>836000</v>
      </c>
      <c r="L14" s="673">
        <v>0</v>
      </c>
      <c r="M14" s="673">
        <v>0</v>
      </c>
      <c r="N14" s="674">
        <v>0</v>
      </c>
    </row>
    <row r="15" spans="2:15" ht="20.399999999999999" x14ac:dyDescent="0.3">
      <c r="B15" s="863"/>
      <c r="C15" s="861"/>
      <c r="D15" s="670" t="s">
        <v>2657</v>
      </c>
      <c r="E15" s="671">
        <v>5300000</v>
      </c>
      <c r="F15" s="671">
        <v>0</v>
      </c>
      <c r="G15" s="671">
        <v>0</v>
      </c>
      <c r="H15" s="671">
        <v>5300000</v>
      </c>
      <c r="I15" s="672"/>
      <c r="J15" s="673">
        <v>1500000</v>
      </c>
      <c r="K15" s="673">
        <v>1500000</v>
      </c>
      <c r="L15" s="673">
        <v>1150000</v>
      </c>
      <c r="M15" s="673">
        <v>1150000</v>
      </c>
      <c r="N15" s="674">
        <v>0</v>
      </c>
    </row>
    <row r="16" spans="2:15" ht="20.399999999999999" x14ac:dyDescent="0.3">
      <c r="B16" s="863"/>
      <c r="C16" s="861"/>
      <c r="D16" s="670" t="s">
        <v>2658</v>
      </c>
      <c r="E16" s="671">
        <v>3000000</v>
      </c>
      <c r="F16" s="671">
        <v>0</v>
      </c>
      <c r="G16" s="671">
        <v>0</v>
      </c>
      <c r="H16" s="671">
        <v>3000000</v>
      </c>
      <c r="I16" s="672"/>
      <c r="J16" s="673">
        <v>620000</v>
      </c>
      <c r="K16" s="673">
        <v>900000</v>
      </c>
      <c r="L16" s="673">
        <v>740000</v>
      </c>
      <c r="M16" s="673">
        <v>740000</v>
      </c>
      <c r="N16" s="674">
        <v>0</v>
      </c>
    </row>
    <row r="17" spans="2:15" ht="40.799999999999997" x14ac:dyDescent="0.3">
      <c r="B17" s="863"/>
      <c r="C17" s="860" t="s">
        <v>2500</v>
      </c>
      <c r="D17" s="670" t="s">
        <v>2659</v>
      </c>
      <c r="E17" s="671">
        <v>100000</v>
      </c>
      <c r="F17" s="671">
        <v>0</v>
      </c>
      <c r="G17" s="671">
        <v>0</v>
      </c>
      <c r="H17" s="671">
        <v>100000</v>
      </c>
      <c r="I17" s="672"/>
      <c r="J17" s="673">
        <v>0</v>
      </c>
      <c r="K17" s="673">
        <v>0</v>
      </c>
      <c r="L17" s="673">
        <v>50000</v>
      </c>
      <c r="M17" s="673">
        <v>50000</v>
      </c>
      <c r="N17" s="674">
        <v>0</v>
      </c>
    </row>
    <row r="18" spans="2:15" ht="20.399999999999999" x14ac:dyDescent="0.3">
      <c r="B18" s="863"/>
      <c r="C18" s="861"/>
      <c r="D18" s="670" t="s">
        <v>2660</v>
      </c>
      <c r="E18" s="671">
        <v>8000000</v>
      </c>
      <c r="F18" s="671">
        <v>0</v>
      </c>
      <c r="G18" s="671">
        <v>0</v>
      </c>
      <c r="H18" s="671">
        <v>8000000</v>
      </c>
      <c r="I18" s="672"/>
      <c r="J18" s="673">
        <v>1894000</v>
      </c>
      <c r="K18" s="673">
        <v>2000000</v>
      </c>
      <c r="L18" s="673">
        <v>2053000</v>
      </c>
      <c r="M18" s="673">
        <v>2053000</v>
      </c>
      <c r="N18" s="674">
        <v>0</v>
      </c>
    </row>
    <row r="19" spans="2:15" ht="20.399999999999999" x14ac:dyDescent="0.3">
      <c r="B19" s="863"/>
      <c r="C19" s="861"/>
      <c r="D19" s="670" t="s">
        <v>2661</v>
      </c>
      <c r="E19" s="671">
        <v>37400000</v>
      </c>
      <c r="F19" s="671">
        <v>0</v>
      </c>
      <c r="G19" s="671">
        <v>0</v>
      </c>
      <c r="H19" s="671">
        <v>37400000</v>
      </c>
      <c r="I19" s="672"/>
      <c r="J19" s="673">
        <v>9142000</v>
      </c>
      <c r="K19" s="673">
        <v>9400000</v>
      </c>
      <c r="L19" s="673">
        <v>9429000</v>
      </c>
      <c r="M19" s="673">
        <v>9429000</v>
      </c>
      <c r="N19" s="674">
        <v>0</v>
      </c>
    </row>
    <row r="20" spans="2:15" ht="20.399999999999999" x14ac:dyDescent="0.3">
      <c r="B20" s="863"/>
      <c r="C20" s="861"/>
      <c r="D20" s="670" t="s">
        <v>2662</v>
      </c>
      <c r="E20" s="671">
        <v>5000000</v>
      </c>
      <c r="F20" s="671">
        <v>0</v>
      </c>
      <c r="G20" s="671">
        <v>0</v>
      </c>
      <c r="H20" s="671">
        <v>5000000</v>
      </c>
      <c r="I20" s="672"/>
      <c r="J20" s="673">
        <v>1000000</v>
      </c>
      <c r="K20" s="673">
        <v>1250000</v>
      </c>
      <c r="L20" s="673">
        <v>1375000</v>
      </c>
      <c r="M20" s="673">
        <v>1375000</v>
      </c>
      <c r="N20" s="674">
        <v>0</v>
      </c>
      <c r="O20" s="167"/>
    </row>
    <row r="21" spans="2:15" ht="20.399999999999999" x14ac:dyDescent="0.3">
      <c r="B21" s="863"/>
      <c r="C21" s="861"/>
      <c r="D21" s="670" t="s">
        <v>2663</v>
      </c>
      <c r="E21" s="671">
        <v>4000000</v>
      </c>
      <c r="F21" s="671">
        <v>0</v>
      </c>
      <c r="G21" s="671">
        <v>0</v>
      </c>
      <c r="H21" s="671">
        <v>4000000</v>
      </c>
      <c r="I21" s="672"/>
      <c r="J21" s="673">
        <v>998000</v>
      </c>
      <c r="K21" s="673">
        <v>1400000</v>
      </c>
      <c r="L21" s="673">
        <v>800000</v>
      </c>
      <c r="M21" s="673">
        <v>802000</v>
      </c>
      <c r="N21" s="674">
        <v>0</v>
      </c>
    </row>
    <row r="22" spans="2:15" ht="20.399999999999999" x14ac:dyDescent="0.3">
      <c r="B22" s="863"/>
      <c r="C22" s="860" t="s">
        <v>2501</v>
      </c>
      <c r="D22" s="670" t="s">
        <v>2664</v>
      </c>
      <c r="E22" s="671">
        <v>1500000</v>
      </c>
      <c r="F22" s="671">
        <v>0</v>
      </c>
      <c r="G22" s="671">
        <v>3000000</v>
      </c>
      <c r="H22" s="671">
        <v>4500000</v>
      </c>
      <c r="I22" s="672"/>
      <c r="J22" s="673">
        <v>375000</v>
      </c>
      <c r="K22" s="673">
        <v>3735000</v>
      </c>
      <c r="L22" s="673">
        <v>195000</v>
      </c>
      <c r="M22" s="673">
        <v>195000</v>
      </c>
      <c r="N22" s="674">
        <v>0</v>
      </c>
    </row>
    <row r="23" spans="2:15" ht="40.799999999999997" x14ac:dyDescent="0.3">
      <c r="B23" s="863"/>
      <c r="C23" s="861"/>
      <c r="D23" s="670" t="s">
        <v>3432</v>
      </c>
      <c r="E23" s="671">
        <v>0</v>
      </c>
      <c r="F23" s="671">
        <v>0</v>
      </c>
      <c r="G23" s="671">
        <v>0</v>
      </c>
      <c r="H23" s="671">
        <v>0</v>
      </c>
      <c r="I23" s="672"/>
      <c r="J23" s="673">
        <v>0</v>
      </c>
      <c r="K23" s="673">
        <v>0</v>
      </c>
      <c r="L23" s="673">
        <v>0</v>
      </c>
      <c r="M23" s="673">
        <v>0</v>
      </c>
      <c r="N23" s="674">
        <v>0</v>
      </c>
    </row>
    <row r="24" spans="2:15" ht="20.399999999999999" x14ac:dyDescent="0.3">
      <c r="B24" s="863"/>
      <c r="C24" s="861"/>
      <c r="D24" s="670" t="s">
        <v>2665</v>
      </c>
      <c r="E24" s="671">
        <v>21900000</v>
      </c>
      <c r="F24" s="671">
        <v>0</v>
      </c>
      <c r="G24" s="671">
        <v>1800000</v>
      </c>
      <c r="H24" s="671">
        <v>23700000</v>
      </c>
      <c r="I24" s="672"/>
      <c r="J24" s="673">
        <v>5530000</v>
      </c>
      <c r="K24" s="673">
        <v>8650000</v>
      </c>
      <c r="L24" s="673">
        <v>4760000</v>
      </c>
      <c r="M24" s="673">
        <v>4760000</v>
      </c>
      <c r="N24" s="674">
        <v>0</v>
      </c>
    </row>
    <row r="25" spans="2:15" ht="20.399999999999999" x14ac:dyDescent="0.3">
      <c r="B25" s="863"/>
      <c r="C25" s="861"/>
      <c r="D25" s="670" t="s">
        <v>2666</v>
      </c>
      <c r="E25" s="671">
        <v>4800000</v>
      </c>
      <c r="F25" s="671">
        <v>0</v>
      </c>
      <c r="G25" s="671">
        <v>0</v>
      </c>
      <c r="H25" s="671">
        <v>4800000</v>
      </c>
      <c r="I25" s="672"/>
      <c r="J25" s="673">
        <v>1200000</v>
      </c>
      <c r="K25" s="673">
        <v>1200000</v>
      </c>
      <c r="L25" s="673">
        <v>1200000</v>
      </c>
      <c r="M25" s="673">
        <v>1200000</v>
      </c>
      <c r="N25" s="674">
        <v>0</v>
      </c>
    </row>
    <row r="26" spans="2:15" ht="20.399999999999999" x14ac:dyDescent="0.3">
      <c r="B26" s="863"/>
      <c r="C26" s="860" t="s">
        <v>2502</v>
      </c>
      <c r="D26" s="670" t="s">
        <v>2667</v>
      </c>
      <c r="E26" s="671">
        <v>4000000</v>
      </c>
      <c r="F26" s="671">
        <v>0</v>
      </c>
      <c r="G26" s="671">
        <v>0</v>
      </c>
      <c r="H26" s="671">
        <v>4000000</v>
      </c>
      <c r="I26" s="672"/>
      <c r="J26" s="673">
        <v>1000000</v>
      </c>
      <c r="K26" s="673">
        <v>1000000</v>
      </c>
      <c r="L26" s="673">
        <v>1000000</v>
      </c>
      <c r="M26" s="673">
        <v>1000000</v>
      </c>
      <c r="N26" s="674">
        <v>0</v>
      </c>
    </row>
    <row r="27" spans="2:15" ht="20.399999999999999" x14ac:dyDescent="0.3">
      <c r="B27" s="863"/>
      <c r="C27" s="861"/>
      <c r="D27" s="670" t="s">
        <v>2668</v>
      </c>
      <c r="E27" s="671">
        <v>4100000</v>
      </c>
      <c r="F27" s="671">
        <v>0</v>
      </c>
      <c r="G27" s="671">
        <v>0</v>
      </c>
      <c r="H27" s="671">
        <v>4100000</v>
      </c>
      <c r="I27" s="672"/>
      <c r="J27" s="673">
        <v>800000</v>
      </c>
      <c r="K27" s="673">
        <v>1000000</v>
      </c>
      <c r="L27" s="673">
        <v>1150000</v>
      </c>
      <c r="M27" s="673">
        <v>1150000</v>
      </c>
      <c r="N27" s="674">
        <v>0</v>
      </c>
    </row>
    <row r="28" spans="2:15" ht="20.399999999999999" x14ac:dyDescent="0.3">
      <c r="B28" s="863"/>
      <c r="C28" s="861"/>
      <c r="D28" s="670" t="s">
        <v>2669</v>
      </c>
      <c r="E28" s="671">
        <v>16750000</v>
      </c>
      <c r="F28" s="671">
        <v>0</v>
      </c>
      <c r="G28" s="671">
        <v>0</v>
      </c>
      <c r="H28" s="671">
        <v>16750000</v>
      </c>
      <c r="I28" s="672"/>
      <c r="J28" s="673">
        <v>3250000</v>
      </c>
      <c r="K28" s="673">
        <v>4000000.0000000019</v>
      </c>
      <c r="L28" s="673">
        <v>4749999.9999999991</v>
      </c>
      <c r="M28" s="673">
        <v>4749999.9999999991</v>
      </c>
      <c r="N28" s="674">
        <v>0</v>
      </c>
    </row>
    <row r="29" spans="2:15" ht="20.399999999999999" x14ac:dyDescent="0.3">
      <c r="B29" s="863"/>
      <c r="C29" s="660" t="s">
        <v>2503</v>
      </c>
      <c r="D29" s="670" t="s">
        <v>2670</v>
      </c>
      <c r="E29" s="671">
        <v>3500000</v>
      </c>
      <c r="F29" s="671">
        <v>0</v>
      </c>
      <c r="G29" s="671">
        <v>0</v>
      </c>
      <c r="H29" s="671">
        <v>3500000</v>
      </c>
      <c r="I29" s="672"/>
      <c r="J29" s="673">
        <v>1500000</v>
      </c>
      <c r="K29" s="673">
        <v>1500000</v>
      </c>
      <c r="L29" s="673">
        <v>250000</v>
      </c>
      <c r="M29" s="673">
        <v>250000</v>
      </c>
      <c r="N29" s="674">
        <v>0</v>
      </c>
    </row>
    <row r="30" spans="2:15" ht="21" x14ac:dyDescent="0.3">
      <c r="B30" s="864"/>
      <c r="C30" s="675" t="s">
        <v>12</v>
      </c>
      <c r="D30" s="676"/>
      <c r="E30" s="677">
        <v>173350000</v>
      </c>
      <c r="F30" s="677">
        <v>200000</v>
      </c>
      <c r="G30" s="677">
        <v>5300000</v>
      </c>
      <c r="H30" s="677">
        <v>178850000</v>
      </c>
      <c r="I30" s="678"/>
      <c r="J30" s="679">
        <v>55958000</v>
      </c>
      <c r="K30" s="679">
        <v>45196000</v>
      </c>
      <c r="L30" s="679">
        <v>43372000</v>
      </c>
      <c r="M30" s="679">
        <v>34324000</v>
      </c>
      <c r="N30" s="680">
        <v>0</v>
      </c>
    </row>
    <row r="31" spans="2:15" ht="20.399999999999999" x14ac:dyDescent="0.3">
      <c r="B31" s="862" t="s">
        <v>2504</v>
      </c>
      <c r="C31" s="860" t="s">
        <v>2505</v>
      </c>
      <c r="D31" s="670" t="s">
        <v>2671</v>
      </c>
      <c r="E31" s="671">
        <v>5000000</v>
      </c>
      <c r="F31" s="671">
        <v>0</v>
      </c>
      <c r="G31" s="671">
        <v>0</v>
      </c>
      <c r="H31" s="671">
        <v>5000000</v>
      </c>
      <c r="I31" s="672"/>
      <c r="J31" s="673">
        <v>2500000</v>
      </c>
      <c r="K31" s="673">
        <v>0</v>
      </c>
      <c r="L31" s="673">
        <v>2500000</v>
      </c>
      <c r="M31" s="673">
        <v>0</v>
      </c>
      <c r="N31" s="674">
        <v>0</v>
      </c>
    </row>
    <row r="32" spans="2:15" ht="40.799999999999997" x14ac:dyDescent="0.3">
      <c r="B32" s="863"/>
      <c r="C32" s="861"/>
      <c r="D32" s="670" t="s">
        <v>2672</v>
      </c>
      <c r="E32" s="671">
        <v>3000000</v>
      </c>
      <c r="F32" s="671">
        <v>0</v>
      </c>
      <c r="G32" s="671">
        <v>0</v>
      </c>
      <c r="H32" s="671">
        <v>3000000</v>
      </c>
      <c r="I32" s="672"/>
      <c r="J32" s="673">
        <v>0</v>
      </c>
      <c r="K32" s="673">
        <v>200000</v>
      </c>
      <c r="L32" s="673">
        <v>1400000</v>
      </c>
      <c r="M32" s="673">
        <v>1400000</v>
      </c>
      <c r="N32" s="674">
        <v>0</v>
      </c>
    </row>
    <row r="33" spans="2:14" ht="40.799999999999997" x14ac:dyDescent="0.3">
      <c r="B33" s="863"/>
      <c r="C33" s="861"/>
      <c r="D33" s="670" t="s">
        <v>2673</v>
      </c>
      <c r="E33" s="671">
        <v>49800000</v>
      </c>
      <c r="F33" s="671">
        <v>0</v>
      </c>
      <c r="G33" s="671">
        <v>0</v>
      </c>
      <c r="H33" s="671">
        <v>49800000</v>
      </c>
      <c r="I33" s="672"/>
      <c r="J33" s="673">
        <v>12880000</v>
      </c>
      <c r="K33" s="673">
        <v>23400000</v>
      </c>
      <c r="L33" s="673">
        <v>6760000</v>
      </c>
      <c r="M33" s="673">
        <v>6760000</v>
      </c>
      <c r="N33" s="674">
        <v>0</v>
      </c>
    </row>
    <row r="34" spans="2:14" ht="20.399999999999999" x14ac:dyDescent="0.3">
      <c r="B34" s="863"/>
      <c r="C34" s="861"/>
      <c r="D34" s="670" t="s">
        <v>2674</v>
      </c>
      <c r="E34" s="671">
        <v>25000000</v>
      </c>
      <c r="F34" s="671">
        <v>0</v>
      </c>
      <c r="G34" s="671">
        <v>0</v>
      </c>
      <c r="H34" s="671">
        <v>25000000</v>
      </c>
      <c r="I34" s="672"/>
      <c r="J34" s="673">
        <v>2000000</v>
      </c>
      <c r="K34" s="673">
        <v>0</v>
      </c>
      <c r="L34" s="673">
        <v>23000000</v>
      </c>
      <c r="M34" s="673">
        <v>0</v>
      </c>
      <c r="N34" s="674">
        <v>0</v>
      </c>
    </row>
    <row r="35" spans="2:14" ht="20.399999999999999" x14ac:dyDescent="0.3">
      <c r="B35" s="863"/>
      <c r="C35" s="861"/>
      <c r="D35" s="670" t="s">
        <v>2675</v>
      </c>
      <c r="E35" s="671">
        <v>7000000</v>
      </c>
      <c r="F35" s="671">
        <v>0</v>
      </c>
      <c r="G35" s="671">
        <v>0</v>
      </c>
      <c r="H35" s="671">
        <v>7000000</v>
      </c>
      <c r="I35" s="672"/>
      <c r="J35" s="673">
        <v>1750000</v>
      </c>
      <c r="K35" s="673">
        <v>1750000</v>
      </c>
      <c r="L35" s="673">
        <v>1750000</v>
      </c>
      <c r="M35" s="673">
        <v>1750000</v>
      </c>
      <c r="N35" s="674">
        <v>0</v>
      </c>
    </row>
    <row r="36" spans="2:14" ht="20.399999999999999" x14ac:dyDescent="0.3">
      <c r="B36" s="863"/>
      <c r="C36" s="860" t="s">
        <v>2506</v>
      </c>
      <c r="D36" s="670" t="s">
        <v>2676</v>
      </c>
      <c r="E36" s="671">
        <v>2800000</v>
      </c>
      <c r="F36" s="671">
        <v>0</v>
      </c>
      <c r="G36" s="671">
        <v>0</v>
      </c>
      <c r="H36" s="671">
        <v>2800000</v>
      </c>
      <c r="I36" s="672"/>
      <c r="J36" s="673">
        <v>0</v>
      </c>
      <c r="K36" s="673">
        <v>1000000</v>
      </c>
      <c r="L36" s="673">
        <v>900000</v>
      </c>
      <c r="M36" s="673">
        <v>900000</v>
      </c>
      <c r="N36" s="674">
        <v>0</v>
      </c>
    </row>
    <row r="37" spans="2:14" ht="20.399999999999999" x14ac:dyDescent="0.3">
      <c r="B37" s="863"/>
      <c r="C37" s="861"/>
      <c r="D37" s="670" t="s">
        <v>2677</v>
      </c>
      <c r="E37" s="671">
        <v>10000000</v>
      </c>
      <c r="F37" s="671">
        <v>0</v>
      </c>
      <c r="G37" s="671">
        <v>0</v>
      </c>
      <c r="H37" s="671">
        <v>10000000</v>
      </c>
      <c r="I37" s="672"/>
      <c r="J37" s="673">
        <v>150000</v>
      </c>
      <c r="K37" s="673">
        <v>1700000</v>
      </c>
      <c r="L37" s="673">
        <v>2000000</v>
      </c>
      <c r="M37" s="673">
        <v>6150000</v>
      </c>
      <c r="N37" s="674">
        <v>0</v>
      </c>
    </row>
    <row r="38" spans="2:14" ht="40.799999999999997" x14ac:dyDescent="0.3">
      <c r="B38" s="863"/>
      <c r="C38" s="861"/>
      <c r="D38" s="670" t="s">
        <v>2678</v>
      </c>
      <c r="E38" s="671">
        <v>7000000</v>
      </c>
      <c r="F38" s="671">
        <v>0</v>
      </c>
      <c r="G38" s="671">
        <v>0</v>
      </c>
      <c r="H38" s="671">
        <v>7000000</v>
      </c>
      <c r="I38" s="672"/>
      <c r="J38" s="673">
        <v>150000</v>
      </c>
      <c r="K38" s="673">
        <v>300000</v>
      </c>
      <c r="L38" s="673">
        <v>2050000</v>
      </c>
      <c r="M38" s="673">
        <v>4500000</v>
      </c>
      <c r="N38" s="674">
        <v>0</v>
      </c>
    </row>
    <row r="39" spans="2:14" ht="20.399999999999999" x14ac:dyDescent="0.3">
      <c r="B39" s="863"/>
      <c r="C39" s="860" t="s">
        <v>2507</v>
      </c>
      <c r="D39" s="670" t="s">
        <v>2679</v>
      </c>
      <c r="E39" s="671">
        <v>2000000</v>
      </c>
      <c r="F39" s="671">
        <v>8850000</v>
      </c>
      <c r="G39" s="671">
        <v>0</v>
      </c>
      <c r="H39" s="671">
        <v>10850000</v>
      </c>
      <c r="I39" s="672"/>
      <c r="J39" s="673">
        <v>9850000</v>
      </c>
      <c r="K39" s="673">
        <v>500000</v>
      </c>
      <c r="L39" s="673">
        <v>250000</v>
      </c>
      <c r="M39" s="673">
        <v>250000</v>
      </c>
      <c r="N39" s="674">
        <v>0</v>
      </c>
    </row>
    <row r="40" spans="2:14" ht="20.399999999999999" x14ac:dyDescent="0.3">
      <c r="B40" s="863"/>
      <c r="C40" s="861"/>
      <c r="D40" s="670" t="s">
        <v>2680</v>
      </c>
      <c r="E40" s="671">
        <v>4400000</v>
      </c>
      <c r="F40" s="671">
        <v>0</v>
      </c>
      <c r="G40" s="671">
        <v>0</v>
      </c>
      <c r="H40" s="671">
        <v>4400000</v>
      </c>
      <c r="I40" s="672"/>
      <c r="J40" s="673">
        <v>1100000</v>
      </c>
      <c r="K40" s="673">
        <v>1100000</v>
      </c>
      <c r="L40" s="673">
        <v>1100000</v>
      </c>
      <c r="M40" s="673">
        <v>1100000</v>
      </c>
      <c r="N40" s="674">
        <v>0</v>
      </c>
    </row>
    <row r="41" spans="2:14" ht="21" x14ac:dyDescent="0.3">
      <c r="B41" s="864"/>
      <c r="C41" s="675" t="s">
        <v>12</v>
      </c>
      <c r="D41" s="676"/>
      <c r="E41" s="677">
        <v>116000000</v>
      </c>
      <c r="F41" s="677">
        <v>8850000</v>
      </c>
      <c r="G41" s="677">
        <v>0</v>
      </c>
      <c r="H41" s="677">
        <v>124850000</v>
      </c>
      <c r="I41" s="678"/>
      <c r="J41" s="679">
        <v>30380000</v>
      </c>
      <c r="K41" s="679">
        <v>29950000</v>
      </c>
      <c r="L41" s="679">
        <v>41710000</v>
      </c>
      <c r="M41" s="679">
        <v>22810000</v>
      </c>
      <c r="N41" s="680">
        <v>0</v>
      </c>
    </row>
    <row r="42" spans="2:14" ht="20.399999999999999" x14ac:dyDescent="0.3">
      <c r="B42" s="863" t="s">
        <v>199</v>
      </c>
      <c r="C42" s="860" t="s">
        <v>2508</v>
      </c>
      <c r="D42" s="670" t="s">
        <v>2681</v>
      </c>
      <c r="E42" s="671">
        <v>8000000</v>
      </c>
      <c r="F42" s="671">
        <v>0</v>
      </c>
      <c r="G42" s="671">
        <v>0</v>
      </c>
      <c r="H42" s="671">
        <v>8000000</v>
      </c>
      <c r="I42" s="672"/>
      <c r="J42" s="673">
        <v>5380000</v>
      </c>
      <c r="K42" s="673">
        <v>0</v>
      </c>
      <c r="L42" s="673">
        <v>2620000</v>
      </c>
      <c r="M42" s="673">
        <v>0</v>
      </c>
      <c r="N42" s="674">
        <v>0</v>
      </c>
    </row>
    <row r="43" spans="2:14" ht="20.399999999999999" x14ac:dyDescent="0.3">
      <c r="B43" s="863"/>
      <c r="C43" s="861"/>
      <c r="D43" s="670" t="s">
        <v>2682</v>
      </c>
      <c r="E43" s="671">
        <v>8000000</v>
      </c>
      <c r="F43" s="671">
        <v>0</v>
      </c>
      <c r="G43" s="671">
        <v>0</v>
      </c>
      <c r="H43" s="671">
        <v>8000000</v>
      </c>
      <c r="I43" s="672"/>
      <c r="J43" s="673">
        <v>1000000</v>
      </c>
      <c r="K43" s="673">
        <v>0</v>
      </c>
      <c r="L43" s="673">
        <v>7000000</v>
      </c>
      <c r="M43" s="673">
        <v>0</v>
      </c>
      <c r="N43" s="674">
        <v>0</v>
      </c>
    </row>
    <row r="44" spans="2:14" ht="40.799999999999997" x14ac:dyDescent="0.3">
      <c r="B44" s="863"/>
      <c r="C44" s="860" t="s">
        <v>2509</v>
      </c>
      <c r="D44" s="670" t="s">
        <v>2683</v>
      </c>
      <c r="E44" s="671">
        <v>1900000</v>
      </c>
      <c r="F44" s="671">
        <v>0</v>
      </c>
      <c r="G44" s="671">
        <v>600000</v>
      </c>
      <c r="H44" s="671">
        <v>2500000</v>
      </c>
      <c r="I44" s="672"/>
      <c r="J44" s="673">
        <v>475000</v>
      </c>
      <c r="K44" s="673">
        <v>1310000</v>
      </c>
      <c r="L44" s="673">
        <v>361050</v>
      </c>
      <c r="M44" s="673">
        <v>353950</v>
      </c>
      <c r="N44" s="674">
        <v>0</v>
      </c>
    </row>
    <row r="45" spans="2:14" ht="40.799999999999997" x14ac:dyDescent="0.3">
      <c r="B45" s="863"/>
      <c r="C45" s="861"/>
      <c r="D45" s="670" t="s">
        <v>2684</v>
      </c>
      <c r="E45" s="671">
        <v>2250000</v>
      </c>
      <c r="F45" s="671">
        <v>0</v>
      </c>
      <c r="G45" s="671">
        <v>0</v>
      </c>
      <c r="H45" s="671">
        <v>2250000</v>
      </c>
      <c r="I45" s="672"/>
      <c r="J45" s="673">
        <v>447000</v>
      </c>
      <c r="K45" s="673">
        <v>497080</v>
      </c>
      <c r="L45" s="673">
        <v>652960</v>
      </c>
      <c r="M45" s="673">
        <v>652960</v>
      </c>
      <c r="N45" s="674">
        <v>0</v>
      </c>
    </row>
    <row r="46" spans="2:14" ht="40.799999999999997" x14ac:dyDescent="0.3">
      <c r="B46" s="863"/>
      <c r="C46" s="660" t="s">
        <v>2510</v>
      </c>
      <c r="D46" s="660" t="s">
        <v>2685</v>
      </c>
      <c r="E46" s="703">
        <v>1200000</v>
      </c>
      <c r="F46" s="703">
        <v>0</v>
      </c>
      <c r="G46" s="703">
        <v>0</v>
      </c>
      <c r="H46" s="703">
        <v>1200000</v>
      </c>
      <c r="I46" s="704"/>
      <c r="J46" s="705">
        <v>100000</v>
      </c>
      <c r="K46" s="705">
        <v>0</v>
      </c>
      <c r="L46" s="705">
        <v>600000</v>
      </c>
      <c r="M46" s="705">
        <v>500000</v>
      </c>
      <c r="N46" s="706">
        <v>0</v>
      </c>
    </row>
    <row r="47" spans="2:14" ht="21" x14ac:dyDescent="0.3">
      <c r="B47" s="864"/>
      <c r="C47" s="191" t="s">
        <v>12</v>
      </c>
      <c r="D47" s="707"/>
      <c r="E47" s="212">
        <v>21350000</v>
      </c>
      <c r="F47" s="212">
        <v>0</v>
      </c>
      <c r="G47" s="212">
        <v>600000</v>
      </c>
      <c r="H47" s="212">
        <v>21950000</v>
      </c>
      <c r="I47" s="213"/>
      <c r="J47" s="214">
        <v>7402000</v>
      </c>
      <c r="K47" s="214">
        <v>1807080</v>
      </c>
      <c r="L47" s="214">
        <v>11234010</v>
      </c>
      <c r="M47" s="214">
        <v>1506910</v>
      </c>
      <c r="N47" s="215">
        <v>0</v>
      </c>
    </row>
    <row r="48" spans="2:14" ht="21.6" customHeight="1" x14ac:dyDescent="0.3">
      <c r="B48" s="865" t="s">
        <v>3490</v>
      </c>
      <c r="C48" s="866"/>
      <c r="D48" s="866"/>
      <c r="E48" s="216">
        <v>310700000</v>
      </c>
      <c r="F48" s="216">
        <v>9050000</v>
      </c>
      <c r="G48" s="216">
        <v>5900000</v>
      </c>
      <c r="H48" s="216">
        <v>325650000</v>
      </c>
      <c r="I48" s="216"/>
      <c r="J48" s="216">
        <v>93740000</v>
      </c>
      <c r="K48" s="216">
        <v>76953080</v>
      </c>
      <c r="L48" s="216">
        <v>96316010</v>
      </c>
      <c r="M48" s="216">
        <v>58640910</v>
      </c>
      <c r="N48" s="217">
        <v>0</v>
      </c>
    </row>
    <row r="49" spans="2:14" ht="20.399999999999999" outlineLevel="1" x14ac:dyDescent="0.3">
      <c r="B49" s="193"/>
      <c r="C49" s="187"/>
      <c r="D49" s="681" t="s">
        <v>2445</v>
      </c>
      <c r="E49" s="256">
        <v>310700000</v>
      </c>
      <c r="F49" s="256">
        <v>9050000</v>
      </c>
      <c r="G49" s="256">
        <v>5900000</v>
      </c>
      <c r="H49" s="256">
        <v>325650000</v>
      </c>
      <c r="I49" s="257"/>
      <c r="J49" s="257">
        <v>93740000</v>
      </c>
      <c r="K49" s="257">
        <v>76953080</v>
      </c>
      <c r="L49" s="257">
        <v>96316010</v>
      </c>
      <c r="M49" s="257">
        <v>58640910</v>
      </c>
      <c r="N49" s="258">
        <v>0</v>
      </c>
    </row>
    <row r="50" spans="2:14" ht="20.399999999999999" outlineLevel="1" x14ac:dyDescent="0.3">
      <c r="B50" s="195"/>
      <c r="C50" s="189"/>
      <c r="D50" s="685" t="s">
        <v>2446</v>
      </c>
      <c r="E50" s="259">
        <v>0</v>
      </c>
      <c r="F50" s="259">
        <v>0</v>
      </c>
      <c r="G50" s="259">
        <v>0</v>
      </c>
      <c r="H50" s="259">
        <v>0</v>
      </c>
      <c r="I50" s="260"/>
      <c r="J50" s="260">
        <v>0</v>
      </c>
      <c r="K50" s="260">
        <v>0</v>
      </c>
      <c r="L50" s="260">
        <v>0</v>
      </c>
      <c r="M50" s="260">
        <v>0</v>
      </c>
      <c r="N50" s="261">
        <v>0</v>
      </c>
    </row>
    <row r="51" spans="2:14" ht="20.399999999999999" x14ac:dyDescent="0.3">
      <c r="B51" s="193" t="s">
        <v>2447</v>
      </c>
      <c r="C51" s="188"/>
      <c r="D51" s="689" t="s">
        <v>2448</v>
      </c>
      <c r="E51" s="262">
        <v>101205000</v>
      </c>
      <c r="F51" s="262">
        <v>200000</v>
      </c>
      <c r="G51" s="262">
        <v>3900000</v>
      </c>
      <c r="H51" s="262">
        <v>105305000</v>
      </c>
      <c r="I51" s="263"/>
      <c r="J51" s="263">
        <v>29730600</v>
      </c>
      <c r="K51" s="263">
        <v>29226898.181818184</v>
      </c>
      <c r="L51" s="263">
        <v>25847750.90909091</v>
      </c>
      <c r="M51" s="263">
        <v>20499750.90909091</v>
      </c>
      <c r="N51" s="285">
        <v>0</v>
      </c>
    </row>
    <row r="52" spans="2:14" ht="20.399999999999999" x14ac:dyDescent="0.3">
      <c r="B52" s="198"/>
      <c r="C52" s="188"/>
      <c r="D52" s="689" t="s">
        <v>2449</v>
      </c>
      <c r="E52" s="262">
        <v>141145000</v>
      </c>
      <c r="F52" s="262">
        <v>1500000</v>
      </c>
      <c r="G52" s="262">
        <v>2000000</v>
      </c>
      <c r="H52" s="262">
        <v>144645000</v>
      </c>
      <c r="I52" s="263"/>
      <c r="J52" s="263">
        <v>35100300</v>
      </c>
      <c r="K52" s="263">
        <v>30513878.048780486</v>
      </c>
      <c r="L52" s="263">
        <v>52278960.975609757</v>
      </c>
      <c r="M52" s="263">
        <v>26751860.975609757</v>
      </c>
      <c r="N52" s="285">
        <v>0</v>
      </c>
    </row>
    <row r="53" spans="2:14" ht="20.399999999999999" x14ac:dyDescent="0.3">
      <c r="B53" s="199"/>
      <c r="C53" s="200"/>
      <c r="D53" s="693" t="s">
        <v>2450</v>
      </c>
      <c r="E53" s="265">
        <v>68350000</v>
      </c>
      <c r="F53" s="265">
        <v>7350000</v>
      </c>
      <c r="G53" s="265">
        <v>0</v>
      </c>
      <c r="H53" s="265">
        <v>75700000</v>
      </c>
      <c r="I53" s="266"/>
      <c r="J53" s="266">
        <v>28909100</v>
      </c>
      <c r="K53" s="266">
        <v>17212303.769401331</v>
      </c>
      <c r="L53" s="266">
        <v>18189298.115299337</v>
      </c>
      <c r="M53" s="266">
        <v>11389298.115299335</v>
      </c>
      <c r="N53" s="289">
        <v>0</v>
      </c>
    </row>
    <row r="54" spans="2:14" ht="20.399999999999999" x14ac:dyDescent="0.3">
      <c r="B54" s="202" t="s">
        <v>2591</v>
      </c>
      <c r="C54" s="188"/>
      <c r="D54" s="697"/>
      <c r="E54" s="698"/>
      <c r="F54" s="698"/>
      <c r="G54" s="698"/>
      <c r="H54" s="698"/>
      <c r="I54" s="698"/>
      <c r="J54" s="698"/>
      <c r="K54" s="698"/>
      <c r="L54" s="698"/>
      <c r="M54" s="698"/>
      <c r="N54" s="698"/>
    </row>
    <row r="55" spans="2:14" ht="20.399999999999999" x14ac:dyDescent="0.3">
      <c r="B55" s="202" t="s">
        <v>2592</v>
      </c>
      <c r="C55" s="203"/>
      <c r="D55" s="697"/>
      <c r="E55" s="698"/>
      <c r="F55" s="698"/>
      <c r="G55" s="698"/>
      <c r="H55" s="698"/>
      <c r="I55" s="698"/>
      <c r="J55" s="698"/>
      <c r="K55" s="698"/>
      <c r="L55" s="698"/>
      <c r="M55" s="698"/>
      <c r="N55" s="698"/>
    </row>
  </sheetData>
  <mergeCells count="17">
    <mergeCell ref="C7:C9"/>
    <mergeCell ref="B5:B30"/>
    <mergeCell ref="C5:C6"/>
    <mergeCell ref="E3:H3"/>
    <mergeCell ref="J3:M3"/>
    <mergeCell ref="C17:C21"/>
    <mergeCell ref="C12:C16"/>
    <mergeCell ref="B48:D48"/>
    <mergeCell ref="C44:C45"/>
    <mergeCell ref="B42:B47"/>
    <mergeCell ref="C42:C43"/>
    <mergeCell ref="C39:C40"/>
    <mergeCell ref="C36:C38"/>
    <mergeCell ref="B31:B41"/>
    <mergeCell ref="C31:C35"/>
    <mergeCell ref="C26:C28"/>
    <mergeCell ref="C22:C25"/>
  </mergeCells>
  <pageMargins left="0.7" right="0.7" top="0.75" bottom="0.75" header="0.3" footer="0.3"/>
  <pageSetup scale="32" orientation="landscape" r:id="rId1"/>
  <headerFooter>
    <oddHeader>&amp;CAppendix A: 2019-2022 Capital Plan Four-Year Planned Funding Allocation</oddHeader>
    <oddFooter>&amp;C2020 Capital and Operating Budget - Appendix A, B, C, D, E, F, G and H&amp;R&amp;P</oddFooter>
  </headerFooter>
  <rowBreaks count="1" manualBreakCount="1">
    <brk id="30" max="13" man="1"/>
  </rowBreaks>
  <colBreaks count="1" manualBreakCount="1">
    <brk id="14" max="1048575" man="1"/>
  </colBreaks>
  <ignoredErrors>
    <ignoredError sqref="L4:M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topLeftCell="D1" zoomScale="70" zoomScaleNormal="70" workbookViewId="0">
      <selection activeCell="E4" sqref="E4:N4"/>
    </sheetView>
  </sheetViews>
  <sheetFormatPr defaultColWidth="9.109375" defaultRowHeight="17.399999999999999" outlineLevelRow="1" outlineLevelCol="1" x14ac:dyDescent="0.3"/>
  <cols>
    <col min="1" max="1" width="8" style="61" bestFit="1" customWidth="1"/>
    <col min="2" max="2" width="33.109375" style="118" customWidth="1"/>
    <col min="3" max="3" width="43.44140625" style="118" customWidth="1"/>
    <col min="4" max="4" width="93.88671875" style="130" customWidth="1"/>
    <col min="5" max="8" width="20.6640625" style="119" customWidth="1" outlineLevel="1"/>
    <col min="9" max="9" width="1.6640625" style="119" customWidth="1"/>
    <col min="10" max="14" width="17.6640625" style="119" customWidth="1" outlineLevel="1"/>
    <col min="15" max="15" width="3.6640625" style="61" customWidth="1"/>
    <col min="16" max="16" width="12.44140625" style="61" bestFit="1" customWidth="1"/>
    <col min="17" max="16384" width="9.109375" style="61"/>
  </cols>
  <sheetData>
    <row r="1" spans="2:15" x14ac:dyDescent="0.3">
      <c r="D1" s="118"/>
      <c r="E1" s="130"/>
    </row>
    <row r="2" spans="2:15" x14ac:dyDescent="0.3">
      <c r="B2" s="57"/>
      <c r="C2" s="57"/>
      <c r="D2" s="120"/>
      <c r="E2" s="59"/>
      <c r="F2" s="59"/>
      <c r="G2" s="59"/>
      <c r="H2" s="59"/>
      <c r="I2" s="60"/>
      <c r="J2" s="59"/>
      <c r="K2" s="59"/>
      <c r="L2" s="59"/>
      <c r="M2" s="59"/>
      <c r="N2" s="59"/>
      <c r="O2" s="179"/>
    </row>
    <row r="3" spans="2:15" ht="42" customHeight="1" outlineLevel="1" x14ac:dyDescent="0.3">
      <c r="B3" s="184" t="s">
        <v>463</v>
      </c>
      <c r="C3" s="185"/>
      <c r="D3" s="661"/>
      <c r="E3" s="868" t="s">
        <v>2421</v>
      </c>
      <c r="F3" s="868"/>
      <c r="G3" s="868"/>
      <c r="H3" s="868"/>
      <c r="I3" s="210"/>
      <c r="J3" s="869" t="s">
        <v>2422</v>
      </c>
      <c r="K3" s="869"/>
      <c r="L3" s="869"/>
      <c r="M3" s="869"/>
      <c r="N3" s="211"/>
    </row>
    <row r="4" spans="2:15" ht="42" x14ac:dyDescent="0.3">
      <c r="B4" s="662" t="s">
        <v>2425</v>
      </c>
      <c r="C4" s="663" t="s">
        <v>2426</v>
      </c>
      <c r="D4" s="664" t="s">
        <v>2427</v>
      </c>
      <c r="E4" s="665" t="s">
        <v>2428</v>
      </c>
      <c r="F4" s="666" t="s">
        <v>2429</v>
      </c>
      <c r="G4" s="666" t="s">
        <v>4072</v>
      </c>
      <c r="H4" s="666" t="s">
        <v>2430</v>
      </c>
      <c r="I4" s="667"/>
      <c r="J4" s="668" t="s">
        <v>2431</v>
      </c>
      <c r="K4" s="669" t="s">
        <v>4069</v>
      </c>
      <c r="L4" s="668" t="s">
        <v>2423</v>
      </c>
      <c r="M4" s="668" t="s">
        <v>2424</v>
      </c>
      <c r="N4" s="764" t="s">
        <v>2432</v>
      </c>
    </row>
    <row r="5" spans="2:15" ht="46.2" customHeight="1" x14ac:dyDescent="0.3">
      <c r="B5" s="862" t="s">
        <v>203</v>
      </c>
      <c r="C5" s="870" t="s">
        <v>2511</v>
      </c>
      <c r="D5" s="670" t="s">
        <v>2686</v>
      </c>
      <c r="E5" s="671">
        <v>67939000</v>
      </c>
      <c r="F5" s="671">
        <v>0</v>
      </c>
      <c r="G5" s="671">
        <v>0</v>
      </c>
      <c r="H5" s="671">
        <v>67939000</v>
      </c>
      <c r="I5" s="672"/>
      <c r="J5" s="673">
        <v>11009000</v>
      </c>
      <c r="K5" s="673">
        <v>18100000</v>
      </c>
      <c r="L5" s="673">
        <v>17450000</v>
      </c>
      <c r="M5" s="673">
        <v>21380000</v>
      </c>
      <c r="N5" s="674">
        <v>0</v>
      </c>
    </row>
    <row r="6" spans="2:15" ht="46.2" customHeight="1" x14ac:dyDescent="0.3">
      <c r="B6" s="863"/>
      <c r="C6" s="870"/>
      <c r="D6" s="670" t="s">
        <v>2687</v>
      </c>
      <c r="E6" s="671">
        <v>6559000</v>
      </c>
      <c r="F6" s="671">
        <v>0</v>
      </c>
      <c r="G6" s="671">
        <v>0</v>
      </c>
      <c r="H6" s="671">
        <v>6559000</v>
      </c>
      <c r="I6" s="672"/>
      <c r="J6" s="673">
        <v>1410999.9999999998</v>
      </c>
      <c r="K6" s="673">
        <v>2062770</v>
      </c>
      <c r="L6" s="673">
        <v>1547000</v>
      </c>
      <c r="M6" s="673">
        <v>1538230</v>
      </c>
      <c r="N6" s="674">
        <v>0</v>
      </c>
    </row>
    <row r="7" spans="2:15" ht="46.2" customHeight="1" x14ac:dyDescent="0.3">
      <c r="B7" s="863"/>
      <c r="C7" s="870"/>
      <c r="D7" s="670" t="s">
        <v>2688</v>
      </c>
      <c r="E7" s="671">
        <v>15707000</v>
      </c>
      <c r="F7" s="671">
        <v>0</v>
      </c>
      <c r="G7" s="671">
        <v>0</v>
      </c>
      <c r="H7" s="671">
        <v>15707000</v>
      </c>
      <c r="I7" s="672"/>
      <c r="J7" s="673">
        <v>8200000</v>
      </c>
      <c r="K7" s="673">
        <v>7507000</v>
      </c>
      <c r="L7" s="673">
        <v>0</v>
      </c>
      <c r="M7" s="673">
        <v>0</v>
      </c>
      <c r="N7" s="674">
        <v>0</v>
      </c>
    </row>
    <row r="8" spans="2:15" ht="46.2" customHeight="1" x14ac:dyDescent="0.3">
      <c r="B8" s="863"/>
      <c r="C8" s="870"/>
      <c r="D8" s="670" t="s">
        <v>2689</v>
      </c>
      <c r="E8" s="671">
        <v>1050000</v>
      </c>
      <c r="F8" s="671">
        <v>0</v>
      </c>
      <c r="G8" s="671">
        <v>0</v>
      </c>
      <c r="H8" s="671">
        <v>1050000</v>
      </c>
      <c r="I8" s="672"/>
      <c r="J8" s="673">
        <v>255000</v>
      </c>
      <c r="K8" s="673">
        <v>260100</v>
      </c>
      <c r="L8" s="673">
        <v>265000</v>
      </c>
      <c r="M8" s="673">
        <v>269900</v>
      </c>
      <c r="N8" s="674">
        <v>0</v>
      </c>
    </row>
    <row r="9" spans="2:15" ht="46.2" customHeight="1" x14ac:dyDescent="0.3">
      <c r="B9" s="863"/>
      <c r="C9" s="870" t="s">
        <v>2512</v>
      </c>
      <c r="D9" s="670" t="s">
        <v>2690</v>
      </c>
      <c r="E9" s="671">
        <v>23249000</v>
      </c>
      <c r="F9" s="671">
        <v>0</v>
      </c>
      <c r="G9" s="671">
        <v>0</v>
      </c>
      <c r="H9" s="671">
        <v>23249000</v>
      </c>
      <c r="I9" s="672"/>
      <c r="J9" s="673">
        <v>6104123</v>
      </c>
      <c r="K9" s="673">
        <v>5788880</v>
      </c>
      <c r="L9" s="673">
        <v>5510000</v>
      </c>
      <c r="M9" s="673">
        <v>5845997</v>
      </c>
      <c r="N9" s="674">
        <v>0</v>
      </c>
    </row>
    <row r="10" spans="2:15" ht="46.2" customHeight="1" x14ac:dyDescent="0.3">
      <c r="B10" s="863"/>
      <c r="C10" s="870"/>
      <c r="D10" s="670" t="s">
        <v>2691</v>
      </c>
      <c r="E10" s="671">
        <v>5163000</v>
      </c>
      <c r="F10" s="671">
        <v>0</v>
      </c>
      <c r="G10" s="671">
        <v>0</v>
      </c>
      <c r="H10" s="671">
        <v>5163000</v>
      </c>
      <c r="I10" s="672"/>
      <c r="J10" s="673">
        <v>832000</v>
      </c>
      <c r="K10" s="673">
        <v>1028280</v>
      </c>
      <c r="L10" s="673">
        <v>1719000</v>
      </c>
      <c r="M10" s="673">
        <v>1583720</v>
      </c>
      <c r="N10" s="674">
        <v>0</v>
      </c>
      <c r="O10" s="167"/>
    </row>
    <row r="11" spans="2:15" ht="46.2" customHeight="1" x14ac:dyDescent="0.3">
      <c r="B11" s="863"/>
      <c r="C11" s="870" t="s">
        <v>2513</v>
      </c>
      <c r="D11" s="670" t="s">
        <v>2692</v>
      </c>
      <c r="E11" s="671">
        <v>1896000</v>
      </c>
      <c r="F11" s="671">
        <v>0</v>
      </c>
      <c r="G11" s="671">
        <v>0</v>
      </c>
      <c r="H11" s="671">
        <v>1896000</v>
      </c>
      <c r="I11" s="672"/>
      <c r="J11" s="673">
        <v>408000</v>
      </c>
      <c r="K11" s="673">
        <v>523000</v>
      </c>
      <c r="L11" s="673">
        <v>424000</v>
      </c>
      <c r="M11" s="673">
        <v>541000</v>
      </c>
      <c r="N11" s="674">
        <v>0</v>
      </c>
    </row>
    <row r="12" spans="2:15" ht="46.2" customHeight="1" x14ac:dyDescent="0.3">
      <c r="B12" s="863"/>
      <c r="C12" s="870"/>
      <c r="D12" s="670" t="s">
        <v>2693</v>
      </c>
      <c r="E12" s="671">
        <v>6306000</v>
      </c>
      <c r="F12" s="671">
        <v>0</v>
      </c>
      <c r="G12" s="671">
        <v>0</v>
      </c>
      <c r="H12" s="671">
        <v>6306000</v>
      </c>
      <c r="I12" s="672"/>
      <c r="J12" s="673">
        <v>1530000</v>
      </c>
      <c r="K12" s="673">
        <v>1281134.0400000003</v>
      </c>
      <c r="L12" s="673">
        <v>1592000</v>
      </c>
      <c r="M12" s="673">
        <v>1902865</v>
      </c>
      <c r="N12" s="674">
        <v>0</v>
      </c>
    </row>
    <row r="13" spans="2:15" ht="46.2" customHeight="1" x14ac:dyDescent="0.3">
      <c r="B13" s="863"/>
      <c r="C13" s="670" t="s">
        <v>2514</v>
      </c>
      <c r="D13" s="670" t="s">
        <v>2694</v>
      </c>
      <c r="E13" s="671">
        <v>13076000</v>
      </c>
      <c r="F13" s="671">
        <v>0</v>
      </c>
      <c r="G13" s="671">
        <v>0</v>
      </c>
      <c r="H13" s="671">
        <v>13076000</v>
      </c>
      <c r="I13" s="672"/>
      <c r="J13" s="673">
        <v>0</v>
      </c>
      <c r="K13" s="673">
        <v>1513000</v>
      </c>
      <c r="L13" s="673">
        <v>4960000</v>
      </c>
      <c r="M13" s="673">
        <v>6603000</v>
      </c>
      <c r="N13" s="674">
        <v>0</v>
      </c>
    </row>
    <row r="14" spans="2:15" ht="21" x14ac:dyDescent="0.3">
      <c r="B14" s="864"/>
      <c r="C14" s="675" t="s">
        <v>12</v>
      </c>
      <c r="D14" s="676"/>
      <c r="E14" s="677">
        <v>140945000</v>
      </c>
      <c r="F14" s="677">
        <v>0</v>
      </c>
      <c r="G14" s="677">
        <v>0</v>
      </c>
      <c r="H14" s="677">
        <v>140945000</v>
      </c>
      <c r="I14" s="678"/>
      <c r="J14" s="679">
        <v>29749123</v>
      </c>
      <c r="K14" s="679">
        <v>38064164.039999999</v>
      </c>
      <c r="L14" s="679">
        <v>33467000</v>
      </c>
      <c r="M14" s="679">
        <v>39664712</v>
      </c>
      <c r="N14" s="680">
        <v>0</v>
      </c>
    </row>
    <row r="15" spans="2:15" ht="46.2" customHeight="1" x14ac:dyDescent="0.3">
      <c r="B15" s="862" t="s">
        <v>224</v>
      </c>
      <c r="C15" s="870" t="s">
        <v>2515</v>
      </c>
      <c r="D15" s="670" t="s">
        <v>2695</v>
      </c>
      <c r="E15" s="671">
        <v>14321000</v>
      </c>
      <c r="F15" s="671">
        <v>0</v>
      </c>
      <c r="G15" s="671">
        <v>0</v>
      </c>
      <c r="H15" s="671">
        <v>14321000</v>
      </c>
      <c r="I15" s="672"/>
      <c r="J15" s="673">
        <v>2783000</v>
      </c>
      <c r="K15" s="673">
        <v>3337415</v>
      </c>
      <c r="L15" s="673">
        <v>4145812</v>
      </c>
      <c r="M15" s="673">
        <v>4054773</v>
      </c>
      <c r="N15" s="674">
        <v>0</v>
      </c>
    </row>
    <row r="16" spans="2:15" ht="46.2" customHeight="1" x14ac:dyDescent="0.3">
      <c r="B16" s="863"/>
      <c r="C16" s="870"/>
      <c r="D16" s="670" t="s">
        <v>2696</v>
      </c>
      <c r="E16" s="671">
        <v>25406000</v>
      </c>
      <c r="F16" s="671">
        <v>0</v>
      </c>
      <c r="G16" s="671">
        <v>0</v>
      </c>
      <c r="H16" s="671">
        <v>25406000</v>
      </c>
      <c r="I16" s="672"/>
      <c r="J16" s="673">
        <v>2254000</v>
      </c>
      <c r="K16" s="673">
        <v>15056625</v>
      </c>
      <c r="L16" s="673">
        <v>0</v>
      </c>
      <c r="M16" s="673">
        <v>8095375</v>
      </c>
      <c r="N16" s="674">
        <v>0</v>
      </c>
    </row>
    <row r="17" spans="2:15" ht="46.2" customHeight="1" x14ac:dyDescent="0.3">
      <c r="B17" s="863"/>
      <c r="C17" s="870"/>
      <c r="D17" s="670" t="s">
        <v>2697</v>
      </c>
      <c r="E17" s="671">
        <v>248426000</v>
      </c>
      <c r="F17" s="671">
        <v>0</v>
      </c>
      <c r="G17" s="671">
        <v>-3188857.0160000026</v>
      </c>
      <c r="H17" s="671">
        <v>245237142.984</v>
      </c>
      <c r="I17" s="672"/>
      <c r="J17" s="673">
        <v>35336000</v>
      </c>
      <c r="K17" s="673">
        <v>55207315.983999997</v>
      </c>
      <c r="L17" s="673">
        <v>74745940.5</v>
      </c>
      <c r="M17" s="673">
        <v>79947886.5</v>
      </c>
      <c r="N17" s="674">
        <v>0</v>
      </c>
    </row>
    <row r="18" spans="2:15" ht="46.2" customHeight="1" x14ac:dyDescent="0.3">
      <c r="B18" s="863"/>
      <c r="C18" s="670" t="s">
        <v>2516</v>
      </c>
      <c r="D18" s="670" t="s">
        <v>2698</v>
      </c>
      <c r="E18" s="671">
        <v>97988000</v>
      </c>
      <c r="F18" s="671">
        <v>400000</v>
      </c>
      <c r="G18" s="671">
        <v>0</v>
      </c>
      <c r="H18" s="671">
        <v>98388000</v>
      </c>
      <c r="I18" s="672"/>
      <c r="J18" s="673">
        <v>17573778</v>
      </c>
      <c r="K18" s="673">
        <v>20635000</v>
      </c>
      <c r="L18" s="673">
        <v>29641000</v>
      </c>
      <c r="M18" s="673">
        <v>30538222</v>
      </c>
      <c r="N18" s="674">
        <v>0</v>
      </c>
    </row>
    <row r="19" spans="2:15" ht="46.2" customHeight="1" x14ac:dyDescent="0.3">
      <c r="B19" s="863"/>
      <c r="C19" s="870" t="s">
        <v>2517</v>
      </c>
      <c r="D19" s="670" t="s">
        <v>2699</v>
      </c>
      <c r="E19" s="671">
        <v>2312000</v>
      </c>
      <c r="F19" s="671">
        <v>0</v>
      </c>
      <c r="G19" s="671">
        <v>0</v>
      </c>
      <c r="H19" s="671">
        <v>2312000</v>
      </c>
      <c r="I19" s="672"/>
      <c r="J19" s="673">
        <v>561000</v>
      </c>
      <c r="K19" s="673">
        <v>572220</v>
      </c>
      <c r="L19" s="673">
        <v>584000</v>
      </c>
      <c r="M19" s="673">
        <v>594780</v>
      </c>
      <c r="N19" s="674">
        <v>0</v>
      </c>
    </row>
    <row r="20" spans="2:15" ht="46.2" customHeight="1" x14ac:dyDescent="0.3">
      <c r="B20" s="863"/>
      <c r="C20" s="870"/>
      <c r="D20" s="670" t="s">
        <v>2700</v>
      </c>
      <c r="E20" s="671">
        <v>3434000</v>
      </c>
      <c r="F20" s="671">
        <v>170000</v>
      </c>
      <c r="G20" s="671">
        <v>0</v>
      </c>
      <c r="H20" s="671">
        <v>3604000</v>
      </c>
      <c r="I20" s="672"/>
      <c r="J20" s="673">
        <v>980000</v>
      </c>
      <c r="K20" s="673">
        <v>485576</v>
      </c>
      <c r="L20" s="673">
        <v>1061000</v>
      </c>
      <c r="M20" s="673">
        <v>1077424</v>
      </c>
      <c r="N20" s="674">
        <v>0</v>
      </c>
      <c r="O20" s="167"/>
    </row>
    <row r="21" spans="2:15" ht="46.2" customHeight="1" x14ac:dyDescent="0.3">
      <c r="B21" s="863"/>
      <c r="C21" s="870" t="s">
        <v>2518</v>
      </c>
      <c r="D21" s="670" t="s">
        <v>2701</v>
      </c>
      <c r="E21" s="671">
        <v>4575000</v>
      </c>
      <c r="F21" s="671">
        <v>0</v>
      </c>
      <c r="G21" s="671">
        <v>0</v>
      </c>
      <c r="H21" s="671">
        <v>4575000</v>
      </c>
      <c r="I21" s="672"/>
      <c r="J21" s="673">
        <v>714000</v>
      </c>
      <c r="K21" s="673">
        <v>2454602</v>
      </c>
      <c r="L21" s="673">
        <v>700000</v>
      </c>
      <c r="M21" s="673">
        <v>706398</v>
      </c>
      <c r="N21" s="674">
        <v>0</v>
      </c>
    </row>
    <row r="22" spans="2:15" ht="46.2" customHeight="1" x14ac:dyDescent="0.3">
      <c r="B22" s="863"/>
      <c r="C22" s="870"/>
      <c r="D22" s="670" t="s">
        <v>2702</v>
      </c>
      <c r="E22" s="671">
        <v>2300000</v>
      </c>
      <c r="F22" s="671">
        <v>0</v>
      </c>
      <c r="G22" s="671">
        <v>3188857.0159999998</v>
      </c>
      <c r="H22" s="671">
        <v>5488857.0159999998</v>
      </c>
      <c r="I22" s="672"/>
      <c r="J22" s="673">
        <v>556000</v>
      </c>
      <c r="K22" s="673">
        <v>4932857</v>
      </c>
      <c r="L22" s="673">
        <v>0</v>
      </c>
      <c r="M22" s="673">
        <v>0</v>
      </c>
      <c r="N22" s="674">
        <v>0</v>
      </c>
    </row>
    <row r="23" spans="2:15" ht="46.2" customHeight="1" x14ac:dyDescent="0.3">
      <c r="B23" s="863"/>
      <c r="C23" s="670" t="s">
        <v>2519</v>
      </c>
      <c r="D23" s="670" t="s">
        <v>2703</v>
      </c>
      <c r="E23" s="671">
        <v>4437000</v>
      </c>
      <c r="F23" s="671">
        <v>0</v>
      </c>
      <c r="G23" s="671">
        <v>0</v>
      </c>
      <c r="H23" s="671">
        <v>4437000</v>
      </c>
      <c r="I23" s="672"/>
      <c r="J23" s="673">
        <v>510000</v>
      </c>
      <c r="K23" s="673">
        <v>2100000</v>
      </c>
      <c r="L23" s="673">
        <v>531000</v>
      </c>
      <c r="M23" s="673">
        <v>1296000</v>
      </c>
      <c r="N23" s="674">
        <v>0</v>
      </c>
    </row>
    <row r="24" spans="2:15" ht="46.2" customHeight="1" x14ac:dyDescent="0.3">
      <c r="B24" s="863"/>
      <c r="C24" s="670" t="s">
        <v>2520</v>
      </c>
      <c r="D24" s="670" t="s">
        <v>2704</v>
      </c>
      <c r="E24" s="671">
        <v>9669000</v>
      </c>
      <c r="F24" s="671">
        <v>0</v>
      </c>
      <c r="G24" s="671">
        <v>0</v>
      </c>
      <c r="H24" s="671">
        <v>9669000</v>
      </c>
      <c r="I24" s="672"/>
      <c r="J24" s="673">
        <v>2346000</v>
      </c>
      <c r="K24" s="673">
        <v>3692920</v>
      </c>
      <c r="L24" s="673">
        <v>1791000</v>
      </c>
      <c r="M24" s="673">
        <v>1839080</v>
      </c>
      <c r="N24" s="674">
        <v>0</v>
      </c>
    </row>
    <row r="25" spans="2:15" ht="21" x14ac:dyDescent="0.3">
      <c r="B25" s="864"/>
      <c r="C25" s="675" t="s">
        <v>12</v>
      </c>
      <c r="D25" s="676"/>
      <c r="E25" s="677">
        <v>412868000</v>
      </c>
      <c r="F25" s="677">
        <v>570000</v>
      </c>
      <c r="G25" s="677">
        <v>0</v>
      </c>
      <c r="H25" s="677">
        <v>413437999.99999994</v>
      </c>
      <c r="I25" s="678"/>
      <c r="J25" s="679">
        <v>63613778</v>
      </c>
      <c r="K25" s="679">
        <v>108474530.984</v>
      </c>
      <c r="L25" s="679">
        <v>113199752.5</v>
      </c>
      <c r="M25" s="679">
        <v>128149938.5</v>
      </c>
      <c r="N25" s="680">
        <v>0</v>
      </c>
    </row>
    <row r="26" spans="2:15" ht="46.2" customHeight="1" x14ac:dyDescent="0.3">
      <c r="B26" s="862" t="s">
        <v>2521</v>
      </c>
      <c r="C26" s="870" t="s">
        <v>2522</v>
      </c>
      <c r="D26" s="670" t="s">
        <v>2705</v>
      </c>
      <c r="E26" s="671">
        <v>1051000</v>
      </c>
      <c r="F26" s="671">
        <v>0</v>
      </c>
      <c r="G26" s="671">
        <v>0</v>
      </c>
      <c r="H26" s="671">
        <v>1051000</v>
      </c>
      <c r="I26" s="672"/>
      <c r="J26" s="673">
        <v>320000</v>
      </c>
      <c r="K26" s="673">
        <v>259999.99999999997</v>
      </c>
      <c r="L26" s="673">
        <v>260000</v>
      </c>
      <c r="M26" s="673">
        <v>211000</v>
      </c>
      <c r="N26" s="674">
        <v>0</v>
      </c>
    </row>
    <row r="27" spans="2:15" ht="46.2" customHeight="1" x14ac:dyDescent="0.3">
      <c r="B27" s="863"/>
      <c r="C27" s="870"/>
      <c r="D27" s="670" t="s">
        <v>2706</v>
      </c>
      <c r="E27" s="671">
        <v>52500000</v>
      </c>
      <c r="F27" s="671">
        <v>0</v>
      </c>
      <c r="G27" s="671">
        <v>0</v>
      </c>
      <c r="H27" s="671">
        <v>52500000</v>
      </c>
      <c r="I27" s="672"/>
      <c r="J27" s="673">
        <v>2280000</v>
      </c>
      <c r="K27" s="673">
        <v>11754990</v>
      </c>
      <c r="L27" s="673">
        <v>13154010</v>
      </c>
      <c r="M27" s="673">
        <v>25311000</v>
      </c>
      <c r="N27" s="674">
        <v>0</v>
      </c>
    </row>
    <row r="28" spans="2:15" ht="46.2" customHeight="1" x14ac:dyDescent="0.3">
      <c r="B28" s="863"/>
      <c r="C28" s="670" t="s">
        <v>2523</v>
      </c>
      <c r="D28" s="670" t="s">
        <v>2707</v>
      </c>
      <c r="E28" s="671">
        <v>988000</v>
      </c>
      <c r="F28" s="671">
        <v>0</v>
      </c>
      <c r="G28" s="671">
        <v>0</v>
      </c>
      <c r="H28" s="671">
        <v>988000</v>
      </c>
      <c r="I28" s="672"/>
      <c r="J28" s="673">
        <v>113000</v>
      </c>
      <c r="K28" s="673">
        <v>293000</v>
      </c>
      <c r="L28" s="673">
        <v>345000</v>
      </c>
      <c r="M28" s="673">
        <v>237000</v>
      </c>
      <c r="N28" s="674">
        <v>0</v>
      </c>
    </row>
    <row r="29" spans="2:15" ht="46.2" customHeight="1" x14ac:dyDescent="0.3">
      <c r="B29" s="863"/>
      <c r="C29" s="670" t="s">
        <v>2524</v>
      </c>
      <c r="D29" s="670" t="s">
        <v>2708</v>
      </c>
      <c r="E29" s="671">
        <v>7417000</v>
      </c>
      <c r="F29" s="671">
        <v>0</v>
      </c>
      <c r="G29" s="671">
        <v>0</v>
      </c>
      <c r="H29" s="671">
        <v>7417000</v>
      </c>
      <c r="I29" s="672"/>
      <c r="J29" s="673">
        <v>4314000</v>
      </c>
      <c r="K29" s="673">
        <v>1284000</v>
      </c>
      <c r="L29" s="673">
        <v>909500</v>
      </c>
      <c r="M29" s="673">
        <v>909500</v>
      </c>
      <c r="N29" s="674">
        <v>0</v>
      </c>
    </row>
    <row r="30" spans="2:15" ht="21" x14ac:dyDescent="0.3">
      <c r="B30" s="864"/>
      <c r="C30" s="675" t="s">
        <v>12</v>
      </c>
      <c r="D30" s="676"/>
      <c r="E30" s="677">
        <v>61956000</v>
      </c>
      <c r="F30" s="677">
        <v>0</v>
      </c>
      <c r="G30" s="677">
        <v>0</v>
      </c>
      <c r="H30" s="677">
        <v>61956000</v>
      </c>
      <c r="I30" s="678"/>
      <c r="J30" s="679">
        <v>7027000</v>
      </c>
      <c r="K30" s="679">
        <v>13591990</v>
      </c>
      <c r="L30" s="679">
        <v>14668510</v>
      </c>
      <c r="M30" s="679">
        <v>26668500</v>
      </c>
      <c r="N30" s="680">
        <v>0</v>
      </c>
    </row>
    <row r="31" spans="2:15" ht="15" customHeight="1" x14ac:dyDescent="0.3">
      <c r="B31" s="865" t="s">
        <v>251</v>
      </c>
      <c r="C31" s="866"/>
      <c r="D31" s="866"/>
      <c r="E31" s="216">
        <v>615769000</v>
      </c>
      <c r="F31" s="216">
        <v>570000</v>
      </c>
      <c r="G31" s="216">
        <v>0</v>
      </c>
      <c r="H31" s="216">
        <v>616339000</v>
      </c>
      <c r="I31" s="216">
        <v>0</v>
      </c>
      <c r="J31" s="216">
        <v>100389901</v>
      </c>
      <c r="K31" s="216">
        <v>160130685.02399999</v>
      </c>
      <c r="L31" s="216">
        <v>161335262.5</v>
      </c>
      <c r="M31" s="216">
        <v>194483150.5</v>
      </c>
      <c r="N31" s="217">
        <v>0</v>
      </c>
    </row>
    <row r="32" spans="2:15" ht="20.399999999999999" outlineLevel="1" x14ac:dyDescent="0.3">
      <c r="B32" s="193"/>
      <c r="C32" s="187"/>
      <c r="D32" s="681" t="s">
        <v>2445</v>
      </c>
      <c r="E32" s="682">
        <v>615769000</v>
      </c>
      <c r="F32" s="682">
        <v>570000</v>
      </c>
      <c r="G32" s="682">
        <v>0</v>
      </c>
      <c r="H32" s="682">
        <v>616339000</v>
      </c>
      <c r="I32" s="683"/>
      <c r="J32" s="683">
        <v>100389901</v>
      </c>
      <c r="K32" s="683">
        <v>160130685.02399999</v>
      </c>
      <c r="L32" s="683">
        <v>161335262.5</v>
      </c>
      <c r="M32" s="683">
        <v>194483150.5</v>
      </c>
      <c r="N32" s="684">
        <v>0</v>
      </c>
    </row>
    <row r="33" spans="2:14" ht="20.399999999999999" outlineLevel="1" x14ac:dyDescent="0.3">
      <c r="B33" s="195"/>
      <c r="C33" s="189"/>
      <c r="D33" s="685" t="s">
        <v>2446</v>
      </c>
      <c r="E33" s="686">
        <v>0</v>
      </c>
      <c r="F33" s="686">
        <v>0</v>
      </c>
      <c r="G33" s="686">
        <v>0</v>
      </c>
      <c r="H33" s="686">
        <v>0</v>
      </c>
      <c r="I33" s="687"/>
      <c r="J33" s="687">
        <v>0</v>
      </c>
      <c r="K33" s="687">
        <v>0</v>
      </c>
      <c r="L33" s="687">
        <v>0</v>
      </c>
      <c r="M33" s="687">
        <v>0</v>
      </c>
      <c r="N33" s="688">
        <v>0</v>
      </c>
    </row>
    <row r="34" spans="2:14" ht="20.399999999999999" x14ac:dyDescent="0.3">
      <c r="B34" s="193" t="s">
        <v>2447</v>
      </c>
      <c r="C34" s="188"/>
      <c r="D34" s="689" t="s">
        <v>2448</v>
      </c>
      <c r="E34" s="690">
        <v>321769000</v>
      </c>
      <c r="F34" s="690">
        <v>0</v>
      </c>
      <c r="G34" s="690">
        <v>0</v>
      </c>
      <c r="H34" s="690">
        <v>321769000</v>
      </c>
      <c r="I34" s="691"/>
      <c r="J34" s="691">
        <v>74651000</v>
      </c>
      <c r="K34" s="691">
        <v>89292731.884000003</v>
      </c>
      <c r="L34" s="691">
        <v>72293081.599120691</v>
      </c>
      <c r="M34" s="691">
        <v>85532185.556879312</v>
      </c>
      <c r="N34" s="692">
        <v>0</v>
      </c>
    </row>
    <row r="35" spans="2:14" ht="20.399999999999999" x14ac:dyDescent="0.3">
      <c r="B35" s="198"/>
      <c r="C35" s="188"/>
      <c r="D35" s="689" t="s">
        <v>2449</v>
      </c>
      <c r="E35" s="690">
        <v>294000000</v>
      </c>
      <c r="F35" s="690">
        <v>400000</v>
      </c>
      <c r="G35" s="690">
        <v>0</v>
      </c>
      <c r="H35" s="690">
        <v>294400000</v>
      </c>
      <c r="I35" s="691"/>
      <c r="J35" s="691">
        <v>25568901</v>
      </c>
      <c r="K35" s="691">
        <v>70837953.140000001</v>
      </c>
      <c r="L35" s="691">
        <v>89042180.900879309</v>
      </c>
      <c r="M35" s="691">
        <v>108950964.94312072</v>
      </c>
      <c r="N35" s="692">
        <v>0</v>
      </c>
    </row>
    <row r="36" spans="2:14" ht="20.399999999999999" x14ac:dyDescent="0.3">
      <c r="B36" s="199"/>
      <c r="C36" s="200"/>
      <c r="D36" s="693" t="s">
        <v>2450</v>
      </c>
      <c r="E36" s="694">
        <v>0</v>
      </c>
      <c r="F36" s="694">
        <v>170000</v>
      </c>
      <c r="G36" s="694">
        <v>0</v>
      </c>
      <c r="H36" s="694">
        <v>170000</v>
      </c>
      <c r="I36" s="695"/>
      <c r="J36" s="695">
        <v>170000</v>
      </c>
      <c r="K36" s="695">
        <v>0</v>
      </c>
      <c r="L36" s="695">
        <v>0</v>
      </c>
      <c r="M36" s="695">
        <v>0</v>
      </c>
      <c r="N36" s="696">
        <v>0</v>
      </c>
    </row>
    <row r="37" spans="2:14" ht="20.399999999999999" x14ac:dyDescent="0.3">
      <c r="B37" s="202" t="s">
        <v>2591</v>
      </c>
      <c r="C37" s="188"/>
      <c r="D37" s="697"/>
      <c r="E37" s="698"/>
      <c r="F37" s="698"/>
      <c r="G37" s="698"/>
      <c r="H37" s="698"/>
      <c r="I37" s="698"/>
      <c r="J37" s="698"/>
      <c r="K37" s="698"/>
      <c r="L37" s="698"/>
      <c r="M37" s="698"/>
      <c r="N37" s="698"/>
    </row>
    <row r="38" spans="2:14" ht="20.399999999999999" x14ac:dyDescent="0.3">
      <c r="B38" s="202" t="s">
        <v>2592</v>
      </c>
      <c r="C38" s="203"/>
      <c r="D38" s="697"/>
      <c r="E38" s="698"/>
      <c r="F38" s="698"/>
      <c r="G38" s="698"/>
      <c r="H38" s="698"/>
      <c r="I38" s="698"/>
      <c r="J38" s="698"/>
      <c r="K38" s="698"/>
      <c r="L38" s="698"/>
      <c r="M38" s="698"/>
      <c r="N38" s="698"/>
    </row>
  </sheetData>
  <mergeCells count="13">
    <mergeCell ref="E3:H3"/>
    <mergeCell ref="J3:M3"/>
    <mergeCell ref="B31:D31"/>
    <mergeCell ref="B26:B30"/>
    <mergeCell ref="C26:C27"/>
    <mergeCell ref="C21:C22"/>
    <mergeCell ref="C19:C20"/>
    <mergeCell ref="B15:B25"/>
    <mergeCell ref="C15:C17"/>
    <mergeCell ref="C11:C12"/>
    <mergeCell ref="C9:C10"/>
    <mergeCell ref="B5:B14"/>
    <mergeCell ref="C5:C8"/>
  </mergeCells>
  <pageMargins left="0.7" right="0.7" top="0.75" bottom="0.75" header="0.3" footer="0.3"/>
  <pageSetup scale="33" orientation="landscape" r:id="rId1"/>
  <headerFooter>
    <oddHeader>&amp;CAppendix A: 2019-2022 Capital Plan Four-Year Planned Funding Allocation</oddHeader>
    <oddFooter>&amp;C2020 Capital and Operating Budget - Appendix A, B, C, D, E, F, G and H&amp;R&amp;P</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showGridLines="0" zoomScale="80" zoomScaleNormal="80" workbookViewId="0">
      <selection activeCell="K5" sqref="K5"/>
    </sheetView>
  </sheetViews>
  <sheetFormatPr defaultColWidth="9.109375" defaultRowHeight="17.399999999999999" outlineLevelRow="1" outlineLevelCol="1" x14ac:dyDescent="0.3"/>
  <cols>
    <col min="1" max="1" width="8" style="61" bestFit="1" customWidth="1"/>
    <col min="2" max="2" width="17.88671875" style="118" customWidth="1"/>
    <col min="3" max="3" width="27.6640625" style="118" customWidth="1"/>
    <col min="4" max="4" width="52.88671875" style="130" customWidth="1"/>
    <col min="5" max="8" width="13.88671875" style="61" customWidth="1" outlineLevel="1"/>
    <col min="9" max="9" width="1.6640625" style="61" customWidth="1"/>
    <col min="10" max="14" width="13" style="61" customWidth="1" outlineLevel="1"/>
    <col min="15" max="16384" width="9.109375" style="61"/>
  </cols>
  <sheetData>
    <row r="2" spans="2:15" x14ac:dyDescent="0.3">
      <c r="B2" s="57"/>
      <c r="C2" s="57"/>
      <c r="D2" s="120"/>
      <c r="E2" s="58"/>
      <c r="F2" s="58"/>
      <c r="G2" s="58"/>
      <c r="H2" s="58"/>
      <c r="I2" s="136"/>
      <c r="J2" s="58"/>
      <c r="K2" s="58"/>
      <c r="L2" s="58"/>
      <c r="M2" s="58"/>
      <c r="N2" s="58"/>
    </row>
    <row r="3" spans="2:15" ht="39" customHeight="1" outlineLevel="1" x14ac:dyDescent="0.3">
      <c r="B3" s="62" t="s">
        <v>497</v>
      </c>
      <c r="C3" s="63"/>
      <c r="D3" s="121"/>
      <c r="E3" s="854" t="s">
        <v>2421</v>
      </c>
      <c r="F3" s="854"/>
      <c r="G3" s="854"/>
      <c r="H3" s="854"/>
      <c r="I3" s="204"/>
      <c r="J3" s="855" t="s">
        <v>2422</v>
      </c>
      <c r="K3" s="855"/>
      <c r="L3" s="855"/>
      <c r="M3" s="855"/>
      <c r="N3" s="65"/>
    </row>
    <row r="4" spans="2:15" ht="61.95" customHeight="1" x14ac:dyDescent="0.3">
      <c r="B4" s="218" t="s">
        <v>2425</v>
      </c>
      <c r="C4" s="219" t="s">
        <v>2426</v>
      </c>
      <c r="D4" s="226" t="s">
        <v>2427</v>
      </c>
      <c r="E4" s="220" t="s">
        <v>2428</v>
      </c>
      <c r="F4" s="221" t="s">
        <v>2429</v>
      </c>
      <c r="G4" s="221" t="s">
        <v>4072</v>
      </c>
      <c r="H4" s="221" t="s">
        <v>2430</v>
      </c>
      <c r="I4" s="222"/>
      <c r="J4" s="223" t="s">
        <v>2431</v>
      </c>
      <c r="K4" s="224" t="s">
        <v>4069</v>
      </c>
      <c r="L4" s="223" t="s">
        <v>2423</v>
      </c>
      <c r="M4" s="223" t="s">
        <v>2424</v>
      </c>
      <c r="N4" s="765" t="s">
        <v>2432</v>
      </c>
    </row>
    <row r="5" spans="2:15" ht="29.4" customHeight="1" x14ac:dyDescent="0.3">
      <c r="B5" s="850" t="s">
        <v>262</v>
      </c>
      <c r="C5" s="227" t="s">
        <v>2529</v>
      </c>
      <c r="D5" s="227" t="s">
        <v>2715</v>
      </c>
      <c r="E5" s="172">
        <v>5500000</v>
      </c>
      <c r="F5" s="172">
        <v>0</v>
      </c>
      <c r="G5" s="172">
        <v>0</v>
      </c>
      <c r="H5" s="172">
        <v>5500000</v>
      </c>
      <c r="I5" s="228"/>
      <c r="J5" s="229">
        <v>0</v>
      </c>
      <c r="K5" s="229">
        <v>150000</v>
      </c>
      <c r="L5" s="229">
        <v>4200000</v>
      </c>
      <c r="M5" s="229">
        <v>1150000</v>
      </c>
      <c r="N5" s="230">
        <v>0</v>
      </c>
    </row>
    <row r="6" spans="2:15" ht="29.4" customHeight="1" x14ac:dyDescent="0.3">
      <c r="B6" s="850"/>
      <c r="C6" s="871" t="s">
        <v>2530</v>
      </c>
      <c r="D6" s="231" t="s">
        <v>2716</v>
      </c>
      <c r="E6" s="232">
        <v>9850000</v>
      </c>
      <c r="F6" s="232">
        <v>0</v>
      </c>
      <c r="G6" s="232">
        <v>0</v>
      </c>
      <c r="H6" s="232">
        <v>9850000</v>
      </c>
      <c r="I6" s="233"/>
      <c r="J6" s="234">
        <v>2000000</v>
      </c>
      <c r="K6" s="234">
        <v>1800000</v>
      </c>
      <c r="L6" s="234">
        <v>6050000</v>
      </c>
      <c r="M6" s="234">
        <v>0</v>
      </c>
      <c r="N6" s="235">
        <v>0</v>
      </c>
    </row>
    <row r="7" spans="2:15" ht="29.4" customHeight="1" x14ac:dyDescent="0.3">
      <c r="B7" s="850"/>
      <c r="C7" s="871"/>
      <c r="D7" s="231" t="s">
        <v>2717</v>
      </c>
      <c r="E7" s="232">
        <v>23000000</v>
      </c>
      <c r="F7" s="232">
        <v>0</v>
      </c>
      <c r="G7" s="232">
        <v>0</v>
      </c>
      <c r="H7" s="232">
        <v>23000000</v>
      </c>
      <c r="I7" s="233"/>
      <c r="J7" s="234">
        <v>6100000</v>
      </c>
      <c r="K7" s="234">
        <v>3641646</v>
      </c>
      <c r="L7" s="234">
        <v>6547177</v>
      </c>
      <c r="M7" s="234">
        <v>6711177</v>
      </c>
      <c r="N7" s="235">
        <v>0</v>
      </c>
    </row>
    <row r="8" spans="2:15" ht="29.4" customHeight="1" x14ac:dyDescent="0.3">
      <c r="B8" s="850"/>
      <c r="C8" s="871" t="s">
        <v>2531</v>
      </c>
      <c r="D8" s="231" t="s">
        <v>2718</v>
      </c>
      <c r="E8" s="232">
        <v>25300000</v>
      </c>
      <c r="F8" s="232">
        <v>0</v>
      </c>
      <c r="G8" s="232">
        <v>0</v>
      </c>
      <c r="H8" s="232">
        <v>25300000</v>
      </c>
      <c r="I8" s="233"/>
      <c r="J8" s="234">
        <v>23272000</v>
      </c>
      <c r="K8" s="234">
        <v>500000</v>
      </c>
      <c r="L8" s="234">
        <v>1528000</v>
      </c>
      <c r="M8" s="234">
        <v>0</v>
      </c>
      <c r="N8" s="235">
        <v>0</v>
      </c>
    </row>
    <row r="9" spans="2:15" ht="29.4" customHeight="1" x14ac:dyDescent="0.3">
      <c r="B9" s="850"/>
      <c r="C9" s="871"/>
      <c r="D9" s="231" t="s">
        <v>2719</v>
      </c>
      <c r="E9" s="232">
        <v>3500000</v>
      </c>
      <c r="F9" s="232">
        <v>0</v>
      </c>
      <c r="G9" s="232">
        <v>0</v>
      </c>
      <c r="H9" s="232">
        <v>3500000</v>
      </c>
      <c r="I9" s="233"/>
      <c r="J9" s="234">
        <v>0</v>
      </c>
      <c r="K9" s="234">
        <v>0</v>
      </c>
      <c r="L9" s="234">
        <v>2000000</v>
      </c>
      <c r="M9" s="234">
        <v>1500000</v>
      </c>
      <c r="N9" s="235">
        <v>0</v>
      </c>
    </row>
    <row r="10" spans="2:15" ht="29.4" customHeight="1" x14ac:dyDescent="0.3">
      <c r="B10" s="850"/>
      <c r="C10" s="231" t="s">
        <v>2488</v>
      </c>
      <c r="D10" s="231" t="s">
        <v>2720</v>
      </c>
      <c r="E10" s="232">
        <v>14500000</v>
      </c>
      <c r="F10" s="232">
        <v>0</v>
      </c>
      <c r="G10" s="232">
        <v>0</v>
      </c>
      <c r="H10" s="232">
        <v>14500000</v>
      </c>
      <c r="I10" s="233"/>
      <c r="J10" s="234">
        <v>3964000</v>
      </c>
      <c r="K10" s="234">
        <v>10505762.125165701</v>
      </c>
      <c r="L10" s="234">
        <v>15118.937417160501</v>
      </c>
      <c r="M10" s="234">
        <v>15118.937417160501</v>
      </c>
      <c r="N10" s="235">
        <v>0</v>
      </c>
      <c r="O10" s="167"/>
    </row>
    <row r="11" spans="2:15" ht="29.4" customHeight="1" x14ac:dyDescent="0.3">
      <c r="B11" s="849"/>
      <c r="C11" s="236" t="s">
        <v>12</v>
      </c>
      <c r="D11" s="237"/>
      <c r="E11" s="238">
        <v>81650000</v>
      </c>
      <c r="F11" s="238">
        <v>0</v>
      </c>
      <c r="G11" s="238">
        <v>0</v>
      </c>
      <c r="H11" s="238">
        <v>81650000</v>
      </c>
      <c r="I11" s="239">
        <v>0</v>
      </c>
      <c r="J11" s="240">
        <v>35336000</v>
      </c>
      <c r="K11" s="240">
        <v>16597408.125165701</v>
      </c>
      <c r="L11" s="240">
        <v>20340295.937417161</v>
      </c>
      <c r="M11" s="240">
        <v>9376295.9374171607</v>
      </c>
      <c r="N11" s="241">
        <v>0</v>
      </c>
    </row>
    <row r="12" spans="2:15" ht="29.4" customHeight="1" x14ac:dyDescent="0.3">
      <c r="B12" s="848" t="s">
        <v>272</v>
      </c>
      <c r="C12" s="871" t="s">
        <v>2532</v>
      </c>
      <c r="D12" s="231" t="s">
        <v>2721</v>
      </c>
      <c r="E12" s="232">
        <v>450000</v>
      </c>
      <c r="F12" s="232">
        <v>0</v>
      </c>
      <c r="G12" s="232">
        <v>0</v>
      </c>
      <c r="H12" s="232">
        <v>450000</v>
      </c>
      <c r="I12" s="233"/>
      <c r="J12" s="234">
        <v>0</v>
      </c>
      <c r="K12" s="234">
        <v>450000</v>
      </c>
      <c r="L12" s="234">
        <v>0</v>
      </c>
      <c r="M12" s="234">
        <v>0</v>
      </c>
      <c r="N12" s="235">
        <v>0</v>
      </c>
    </row>
    <row r="13" spans="2:15" ht="29.4" customHeight="1" x14ac:dyDescent="0.3">
      <c r="B13" s="850"/>
      <c r="C13" s="871"/>
      <c r="D13" s="231" t="s">
        <v>2722</v>
      </c>
      <c r="E13" s="232">
        <v>10100000</v>
      </c>
      <c r="F13" s="232">
        <v>0</v>
      </c>
      <c r="G13" s="232">
        <v>1657000</v>
      </c>
      <c r="H13" s="232">
        <v>11757000</v>
      </c>
      <c r="I13" s="233"/>
      <c r="J13" s="234">
        <v>5028000</v>
      </c>
      <c r="K13" s="234">
        <v>6728999.5999999996</v>
      </c>
      <c r="L13" s="234">
        <v>0</v>
      </c>
      <c r="M13" s="234">
        <v>0</v>
      </c>
      <c r="N13" s="235">
        <v>0</v>
      </c>
    </row>
    <row r="14" spans="2:15" ht="29.4" customHeight="1" x14ac:dyDescent="0.3">
      <c r="B14" s="849"/>
      <c r="C14" s="236" t="s">
        <v>12</v>
      </c>
      <c r="D14" s="237"/>
      <c r="E14" s="238">
        <v>10550000</v>
      </c>
      <c r="F14" s="238">
        <v>0</v>
      </c>
      <c r="G14" s="238">
        <v>1657000</v>
      </c>
      <c r="H14" s="238">
        <v>12207000</v>
      </c>
      <c r="I14" s="239">
        <v>0</v>
      </c>
      <c r="J14" s="240">
        <v>5028000</v>
      </c>
      <c r="K14" s="240">
        <v>7178999.5999999996</v>
      </c>
      <c r="L14" s="240">
        <v>0</v>
      </c>
      <c r="M14" s="240">
        <v>0</v>
      </c>
      <c r="N14" s="241">
        <v>0</v>
      </c>
    </row>
    <row r="15" spans="2:15" ht="29.4" customHeight="1" x14ac:dyDescent="0.3">
      <c r="B15" s="848" t="s">
        <v>277</v>
      </c>
      <c r="C15" s="231" t="s">
        <v>277</v>
      </c>
      <c r="D15" s="231" t="s">
        <v>2723</v>
      </c>
      <c r="E15" s="232">
        <v>0</v>
      </c>
      <c r="F15" s="232">
        <v>0</v>
      </c>
      <c r="G15" s="232">
        <v>850000</v>
      </c>
      <c r="H15" s="232">
        <v>850000</v>
      </c>
      <c r="I15" s="233"/>
      <c r="J15" s="234">
        <v>0</v>
      </c>
      <c r="K15" s="234">
        <v>850000</v>
      </c>
      <c r="L15" s="234">
        <v>0</v>
      </c>
      <c r="M15" s="234">
        <v>0</v>
      </c>
      <c r="N15" s="235">
        <v>0</v>
      </c>
    </row>
    <row r="16" spans="2:15" ht="29.4" customHeight="1" x14ac:dyDescent="0.3">
      <c r="B16" s="849"/>
      <c r="C16" s="242" t="s">
        <v>12</v>
      </c>
      <c r="D16" s="243"/>
      <c r="E16" s="244">
        <v>0</v>
      </c>
      <c r="F16" s="244">
        <v>0</v>
      </c>
      <c r="G16" s="244">
        <v>850000</v>
      </c>
      <c r="H16" s="244">
        <v>850000</v>
      </c>
      <c r="I16" s="245">
        <v>0</v>
      </c>
      <c r="J16" s="246">
        <v>0</v>
      </c>
      <c r="K16" s="246">
        <v>850000</v>
      </c>
      <c r="L16" s="246">
        <v>0</v>
      </c>
      <c r="M16" s="246">
        <v>0</v>
      </c>
      <c r="N16" s="247">
        <v>0</v>
      </c>
    </row>
    <row r="17" spans="2:15" ht="27" customHeight="1" x14ac:dyDescent="0.3">
      <c r="B17" s="856" t="s">
        <v>280</v>
      </c>
      <c r="C17" s="857"/>
      <c r="D17" s="857"/>
      <c r="E17" s="142">
        <v>92200000</v>
      </c>
      <c r="F17" s="142">
        <v>0</v>
      </c>
      <c r="G17" s="142">
        <v>2507000</v>
      </c>
      <c r="H17" s="142">
        <v>94707000</v>
      </c>
      <c r="I17" s="98">
        <v>0</v>
      </c>
      <c r="J17" s="98">
        <v>40364000</v>
      </c>
      <c r="K17" s="98">
        <v>24626407.725165702</v>
      </c>
      <c r="L17" s="98">
        <v>20340295.937417161</v>
      </c>
      <c r="M17" s="98">
        <v>9376295.9374171607</v>
      </c>
      <c r="N17" s="99">
        <v>0</v>
      </c>
    </row>
    <row r="18" spans="2:15" outlineLevel="1" x14ac:dyDescent="0.3">
      <c r="B18" s="100"/>
      <c r="C18" s="76"/>
      <c r="D18" s="126" t="s">
        <v>2445</v>
      </c>
      <c r="E18" s="143">
        <v>92200000</v>
      </c>
      <c r="F18" s="143">
        <v>0</v>
      </c>
      <c r="G18" s="143">
        <v>2507000</v>
      </c>
      <c r="H18" s="143">
        <v>94707000</v>
      </c>
      <c r="I18" s="144"/>
      <c r="J18" s="144">
        <v>40364000</v>
      </c>
      <c r="K18" s="144">
        <v>24626407.725165702</v>
      </c>
      <c r="L18" s="144">
        <v>20340295.937417161</v>
      </c>
      <c r="M18" s="144">
        <v>9376295.9374171607</v>
      </c>
      <c r="N18" s="158">
        <v>0</v>
      </c>
    </row>
    <row r="19" spans="2:15" outlineLevel="1" x14ac:dyDescent="0.3">
      <c r="B19" s="104"/>
      <c r="C19" s="96"/>
      <c r="D19" s="127" t="s">
        <v>2446</v>
      </c>
      <c r="E19" s="146">
        <v>0</v>
      </c>
      <c r="F19" s="146">
        <v>0</v>
      </c>
      <c r="G19" s="146">
        <v>0</v>
      </c>
      <c r="H19" s="146">
        <v>0</v>
      </c>
      <c r="I19" s="147"/>
      <c r="J19" s="147">
        <v>0</v>
      </c>
      <c r="K19" s="147">
        <v>0</v>
      </c>
      <c r="L19" s="147">
        <v>0</v>
      </c>
      <c r="M19" s="147">
        <v>0</v>
      </c>
      <c r="N19" s="159">
        <v>0</v>
      </c>
    </row>
    <row r="20" spans="2:15" x14ac:dyDescent="0.3">
      <c r="B20" s="100" t="s">
        <v>2447</v>
      </c>
      <c r="C20" s="87"/>
      <c r="D20" s="128" t="s">
        <v>2448</v>
      </c>
      <c r="E20" s="149">
        <v>83560000</v>
      </c>
      <c r="F20" s="149">
        <v>0</v>
      </c>
      <c r="G20" s="149">
        <v>2507000</v>
      </c>
      <c r="H20" s="149">
        <v>86067000</v>
      </c>
      <c r="I20" s="150"/>
      <c r="J20" s="150">
        <v>33402000</v>
      </c>
      <c r="K20" s="150">
        <v>24501407.725165702</v>
      </c>
      <c r="L20" s="150">
        <v>19237295.937417161</v>
      </c>
      <c r="M20" s="150">
        <v>8926295.9374171607</v>
      </c>
      <c r="N20" s="160">
        <v>0</v>
      </c>
      <c r="O20" s="167"/>
    </row>
    <row r="21" spans="2:15" x14ac:dyDescent="0.3">
      <c r="B21" s="111"/>
      <c r="C21" s="87"/>
      <c r="D21" s="128" t="s">
        <v>2449</v>
      </c>
      <c r="E21" s="149">
        <v>0</v>
      </c>
      <c r="F21" s="149">
        <v>0</v>
      </c>
      <c r="G21" s="149">
        <v>0</v>
      </c>
      <c r="H21" s="149">
        <v>0</v>
      </c>
      <c r="I21" s="150"/>
      <c r="J21" s="150">
        <v>0</v>
      </c>
      <c r="K21" s="150">
        <v>0</v>
      </c>
      <c r="L21" s="150">
        <v>0</v>
      </c>
      <c r="M21" s="150">
        <v>0</v>
      </c>
      <c r="N21" s="160">
        <v>0</v>
      </c>
    </row>
    <row r="22" spans="2:15" x14ac:dyDescent="0.3">
      <c r="B22" s="112"/>
      <c r="C22" s="113"/>
      <c r="D22" s="129" t="s">
        <v>2450</v>
      </c>
      <c r="E22" s="153">
        <v>8640000</v>
      </c>
      <c r="F22" s="153">
        <v>0</v>
      </c>
      <c r="G22" s="153">
        <v>0</v>
      </c>
      <c r="H22" s="153">
        <v>8640000</v>
      </c>
      <c r="I22" s="154"/>
      <c r="J22" s="154">
        <v>6962000</v>
      </c>
      <c r="K22" s="154">
        <v>125000</v>
      </c>
      <c r="L22" s="154">
        <v>1103000</v>
      </c>
      <c r="M22" s="154">
        <v>450000</v>
      </c>
      <c r="N22" s="161">
        <v>0</v>
      </c>
    </row>
    <row r="23" spans="2:15" x14ac:dyDescent="0.3">
      <c r="B23" s="117" t="s">
        <v>2591</v>
      </c>
      <c r="C23" s="87"/>
    </row>
    <row r="24" spans="2:15" x14ac:dyDescent="0.3">
      <c r="B24" s="117" t="s">
        <v>2592</v>
      </c>
    </row>
    <row r="25" spans="2:15" x14ac:dyDescent="0.3">
      <c r="E25" s="119"/>
      <c r="F25" s="119"/>
      <c r="G25" s="119"/>
      <c r="H25" s="119"/>
      <c r="I25" s="119"/>
      <c r="J25" s="119"/>
      <c r="K25" s="119"/>
      <c r="L25" s="119"/>
      <c r="M25" s="119"/>
      <c r="N25" s="119"/>
    </row>
  </sheetData>
  <mergeCells count="9">
    <mergeCell ref="B17:D17"/>
    <mergeCell ref="B12:B14"/>
    <mergeCell ref="C12:C13"/>
    <mergeCell ref="E3:H3"/>
    <mergeCell ref="J3:M3"/>
    <mergeCell ref="B5:B11"/>
    <mergeCell ref="C6:C7"/>
    <mergeCell ref="C8:C9"/>
    <mergeCell ref="B15:B16"/>
  </mergeCells>
  <pageMargins left="0.7" right="0.7" top="0.75" bottom="0.75" header="0.3" footer="0.3"/>
  <pageSetup scale="53" orientation="landscape" r:id="rId1"/>
  <headerFooter>
    <oddHeader>&amp;CAppendix A: 2019-2022 Capital Plan Four-Year Planned Funding Allocation</oddHeader>
    <oddFooter>&amp;C2020 Capital and Operating Budget - Appendix A, B, C, D, E, F, G and H&amp;R&amp;P</oddFooter>
  </headerFooter>
  <colBreaks count="1" manualBreakCount="1">
    <brk id="14" max="1048575" man="1"/>
  </colBreaks>
  <ignoredErrors>
    <ignoredError sqref="L4:M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4"/>
  <sheetViews>
    <sheetView showGridLines="0" topLeftCell="C1" zoomScale="80" zoomScaleNormal="80" workbookViewId="0">
      <selection activeCell="K5" sqref="K5"/>
    </sheetView>
  </sheetViews>
  <sheetFormatPr defaultColWidth="9.109375" defaultRowHeight="17.399999999999999" outlineLevelRow="1" outlineLevelCol="1" x14ac:dyDescent="0.3"/>
  <cols>
    <col min="1" max="1" width="8" style="61" bestFit="1" customWidth="1"/>
    <col min="2" max="2" width="24" style="118" customWidth="1"/>
    <col min="3" max="3" width="21.44140625" style="118" customWidth="1"/>
    <col min="4" max="4" width="75.33203125" style="130" customWidth="1"/>
    <col min="5" max="8" width="17.109375" style="61" customWidth="1" outlineLevel="1"/>
    <col min="9" max="9" width="3.88671875" style="61" customWidth="1"/>
    <col min="10" max="14" width="16.109375" style="61" customWidth="1" outlineLevel="1"/>
    <col min="15" max="16384" width="9.109375" style="61"/>
  </cols>
  <sheetData>
    <row r="2" spans="2:15" x14ac:dyDescent="0.3">
      <c r="C2" s="57"/>
      <c r="D2" s="120"/>
      <c r="E2" s="58"/>
      <c r="F2" s="58"/>
      <c r="G2" s="58"/>
      <c r="H2" s="58"/>
      <c r="I2" s="136"/>
      <c r="J2" s="58"/>
      <c r="K2" s="58"/>
      <c r="L2" s="58"/>
      <c r="M2" s="58"/>
      <c r="N2" s="58"/>
    </row>
    <row r="3" spans="2:15" ht="35.4" customHeight="1" outlineLevel="1" x14ac:dyDescent="0.3">
      <c r="B3" s="62" t="s">
        <v>512</v>
      </c>
      <c r="C3" s="63"/>
      <c r="D3" s="121"/>
      <c r="E3" s="854" t="s">
        <v>2421</v>
      </c>
      <c r="F3" s="854"/>
      <c r="G3" s="854"/>
      <c r="H3" s="854"/>
      <c r="I3" s="204"/>
      <c r="J3" s="855" t="s">
        <v>2422</v>
      </c>
      <c r="K3" s="855"/>
      <c r="L3" s="855"/>
      <c r="M3" s="855"/>
      <c r="N3" s="65"/>
    </row>
    <row r="4" spans="2:15" ht="45.6" customHeight="1" x14ac:dyDescent="0.3">
      <c r="B4" s="66" t="s">
        <v>2425</v>
      </c>
      <c r="C4" s="67" t="s">
        <v>2426</v>
      </c>
      <c r="D4" s="68" t="s">
        <v>2427</v>
      </c>
      <c r="E4" s="205" t="s">
        <v>2428</v>
      </c>
      <c r="F4" s="206" t="s">
        <v>2429</v>
      </c>
      <c r="G4" s="206" t="s">
        <v>4072</v>
      </c>
      <c r="H4" s="206" t="s">
        <v>2430</v>
      </c>
      <c r="I4" s="207"/>
      <c r="J4" s="208" t="s">
        <v>2431</v>
      </c>
      <c r="K4" s="209" t="s">
        <v>4069</v>
      </c>
      <c r="L4" s="208" t="s">
        <v>2423</v>
      </c>
      <c r="M4" s="208" t="s">
        <v>2424</v>
      </c>
      <c r="N4" s="765" t="s">
        <v>2432</v>
      </c>
    </row>
    <row r="5" spans="2:15" ht="31.95" customHeight="1" x14ac:dyDescent="0.3">
      <c r="B5" s="848" t="s">
        <v>252</v>
      </c>
      <c r="C5" s="851" t="s">
        <v>2525</v>
      </c>
      <c r="D5" s="131" t="s">
        <v>2709</v>
      </c>
      <c r="E5" s="132">
        <v>14400000</v>
      </c>
      <c r="F5" s="132">
        <v>0</v>
      </c>
      <c r="G5" s="132">
        <v>0</v>
      </c>
      <c r="H5" s="132">
        <v>14400000</v>
      </c>
      <c r="I5" s="133"/>
      <c r="J5" s="134">
        <v>12100000</v>
      </c>
      <c r="K5" s="134">
        <v>0</v>
      </c>
      <c r="L5" s="134">
        <v>864000</v>
      </c>
      <c r="M5" s="134">
        <v>1436000</v>
      </c>
      <c r="N5" s="135">
        <v>0</v>
      </c>
    </row>
    <row r="6" spans="2:15" ht="31.95" customHeight="1" x14ac:dyDescent="0.3">
      <c r="B6" s="850"/>
      <c r="C6" s="852"/>
      <c r="D6" s="131" t="s">
        <v>2710</v>
      </c>
      <c r="E6" s="132">
        <v>2700000</v>
      </c>
      <c r="F6" s="132">
        <v>0</v>
      </c>
      <c r="G6" s="132">
        <v>0</v>
      </c>
      <c r="H6" s="132">
        <v>2700000</v>
      </c>
      <c r="I6" s="133"/>
      <c r="J6" s="134">
        <v>1323000</v>
      </c>
      <c r="K6" s="134">
        <v>300000</v>
      </c>
      <c r="L6" s="134">
        <v>377000</v>
      </c>
      <c r="M6" s="134">
        <v>700000</v>
      </c>
      <c r="N6" s="135">
        <v>0</v>
      </c>
    </row>
    <row r="7" spans="2:15" ht="31.95" customHeight="1" x14ac:dyDescent="0.3">
      <c r="B7" s="850"/>
      <c r="C7" s="851" t="s">
        <v>2526</v>
      </c>
      <c r="D7" s="131" t="s">
        <v>2711</v>
      </c>
      <c r="E7" s="132">
        <v>14000000</v>
      </c>
      <c r="F7" s="132">
        <v>0</v>
      </c>
      <c r="G7" s="132">
        <v>0</v>
      </c>
      <c r="H7" s="132">
        <v>14000000</v>
      </c>
      <c r="I7" s="133"/>
      <c r="J7" s="134">
        <v>6548000</v>
      </c>
      <c r="K7" s="134">
        <v>0</v>
      </c>
      <c r="L7" s="134">
        <v>6156000</v>
      </c>
      <c r="M7" s="134">
        <v>1296000</v>
      </c>
      <c r="N7" s="135">
        <v>0</v>
      </c>
    </row>
    <row r="8" spans="2:15" ht="31.95" customHeight="1" x14ac:dyDescent="0.3">
      <c r="B8" s="850"/>
      <c r="C8" s="853"/>
      <c r="D8" s="131" t="s">
        <v>2712</v>
      </c>
      <c r="E8" s="132">
        <v>6400000</v>
      </c>
      <c r="F8" s="132">
        <v>0</v>
      </c>
      <c r="G8" s="132">
        <v>0</v>
      </c>
      <c r="H8" s="132">
        <v>6400000</v>
      </c>
      <c r="I8" s="133"/>
      <c r="J8" s="134">
        <v>2280000</v>
      </c>
      <c r="K8" s="134">
        <v>2136000</v>
      </c>
      <c r="L8" s="134">
        <v>984000</v>
      </c>
      <c r="M8" s="134">
        <v>1000000</v>
      </c>
      <c r="N8" s="135">
        <v>0</v>
      </c>
    </row>
    <row r="9" spans="2:15" ht="31.95" customHeight="1" x14ac:dyDescent="0.3">
      <c r="B9" s="850"/>
      <c r="C9" s="75" t="s">
        <v>2527</v>
      </c>
      <c r="D9" s="131" t="s">
        <v>2713</v>
      </c>
      <c r="E9" s="132">
        <v>2200000</v>
      </c>
      <c r="F9" s="132">
        <v>0</v>
      </c>
      <c r="G9" s="132">
        <v>0</v>
      </c>
      <c r="H9" s="132">
        <v>2200000</v>
      </c>
      <c r="I9" s="133"/>
      <c r="J9" s="134">
        <v>411000</v>
      </c>
      <c r="K9" s="134">
        <v>300000</v>
      </c>
      <c r="L9" s="134">
        <v>427000</v>
      </c>
      <c r="M9" s="134">
        <v>1062000</v>
      </c>
      <c r="N9" s="135">
        <v>0</v>
      </c>
    </row>
    <row r="10" spans="2:15" ht="31.95" customHeight="1" x14ac:dyDescent="0.3">
      <c r="B10" s="849"/>
      <c r="C10" s="81" t="s">
        <v>12</v>
      </c>
      <c r="D10" s="122"/>
      <c r="E10" s="82">
        <v>39700000</v>
      </c>
      <c r="F10" s="82">
        <v>0</v>
      </c>
      <c r="G10" s="82">
        <v>0</v>
      </c>
      <c r="H10" s="82">
        <v>39700000</v>
      </c>
      <c r="I10" s="97"/>
      <c r="J10" s="84">
        <v>22662000</v>
      </c>
      <c r="K10" s="84">
        <v>2736000</v>
      </c>
      <c r="L10" s="84">
        <v>8808000</v>
      </c>
      <c r="M10" s="84">
        <v>5494000</v>
      </c>
      <c r="N10" s="85">
        <v>0</v>
      </c>
      <c r="O10" s="167"/>
    </row>
    <row r="11" spans="2:15" ht="31.95" customHeight="1" x14ac:dyDescent="0.3">
      <c r="B11" s="848" t="s">
        <v>258</v>
      </c>
      <c r="C11" s="75" t="s">
        <v>2528</v>
      </c>
      <c r="D11" s="131" t="s">
        <v>3153</v>
      </c>
      <c r="E11" s="132">
        <v>1750000</v>
      </c>
      <c r="F11" s="132">
        <v>0</v>
      </c>
      <c r="G11" s="132">
        <v>450000</v>
      </c>
      <c r="H11" s="132">
        <v>2200000</v>
      </c>
      <c r="I11" s="133"/>
      <c r="J11" s="134">
        <v>400000</v>
      </c>
      <c r="K11" s="134">
        <v>1350000</v>
      </c>
      <c r="L11" s="134">
        <v>225000</v>
      </c>
      <c r="M11" s="134">
        <v>225000</v>
      </c>
      <c r="N11" s="135">
        <v>0</v>
      </c>
    </row>
    <row r="12" spans="2:15" ht="31.95" customHeight="1" x14ac:dyDescent="0.3">
      <c r="B12" s="849"/>
      <c r="C12" s="81" t="s">
        <v>12</v>
      </c>
      <c r="D12" s="122"/>
      <c r="E12" s="82">
        <v>1750000</v>
      </c>
      <c r="F12" s="82">
        <v>0</v>
      </c>
      <c r="G12" s="82">
        <v>450000</v>
      </c>
      <c r="H12" s="82">
        <v>2200000</v>
      </c>
      <c r="I12" s="97"/>
      <c r="J12" s="84">
        <v>400000</v>
      </c>
      <c r="K12" s="84">
        <v>1350000</v>
      </c>
      <c r="L12" s="84">
        <v>225000</v>
      </c>
      <c r="M12" s="84">
        <v>225000</v>
      </c>
      <c r="N12" s="85">
        <v>0</v>
      </c>
    </row>
    <row r="13" spans="2:15" ht="31.95" customHeight="1" x14ac:dyDescent="0.3">
      <c r="B13" s="850" t="s">
        <v>259</v>
      </c>
      <c r="C13" s="75" t="s">
        <v>2485</v>
      </c>
      <c r="D13" s="131" t="s">
        <v>2714</v>
      </c>
      <c r="E13" s="132">
        <v>0</v>
      </c>
      <c r="F13" s="132">
        <v>1500000</v>
      </c>
      <c r="G13" s="132">
        <v>4100000</v>
      </c>
      <c r="H13" s="132">
        <v>5600000</v>
      </c>
      <c r="I13" s="133"/>
      <c r="J13" s="134">
        <v>1500000</v>
      </c>
      <c r="K13" s="134">
        <v>4100000</v>
      </c>
      <c r="L13" s="134">
        <v>0</v>
      </c>
      <c r="M13" s="134">
        <v>0</v>
      </c>
      <c r="N13" s="135">
        <v>0</v>
      </c>
    </row>
    <row r="14" spans="2:15" ht="31.95" customHeight="1" x14ac:dyDescent="0.3">
      <c r="B14" s="849"/>
      <c r="C14" s="91" t="s">
        <v>12</v>
      </c>
      <c r="D14" s="124"/>
      <c r="E14" s="92">
        <v>0</v>
      </c>
      <c r="F14" s="92">
        <v>1500000</v>
      </c>
      <c r="G14" s="92">
        <v>4100000</v>
      </c>
      <c r="H14" s="92">
        <v>5600000</v>
      </c>
      <c r="I14" s="225"/>
      <c r="J14" s="94">
        <v>1500000</v>
      </c>
      <c r="K14" s="94">
        <v>4100000</v>
      </c>
      <c r="L14" s="94">
        <v>0</v>
      </c>
      <c r="M14" s="94">
        <v>0</v>
      </c>
      <c r="N14" s="95">
        <v>0</v>
      </c>
    </row>
    <row r="15" spans="2:15" ht="24" customHeight="1" x14ac:dyDescent="0.3">
      <c r="B15" s="856" t="s">
        <v>261</v>
      </c>
      <c r="C15" s="857"/>
      <c r="D15" s="857"/>
      <c r="E15" s="98">
        <v>41450000</v>
      </c>
      <c r="F15" s="98">
        <v>1500000</v>
      </c>
      <c r="G15" s="98">
        <v>4550000</v>
      </c>
      <c r="H15" s="98">
        <v>47500000</v>
      </c>
      <c r="I15" s="98"/>
      <c r="J15" s="98">
        <v>24562000</v>
      </c>
      <c r="K15" s="98">
        <v>8186000</v>
      </c>
      <c r="L15" s="98">
        <v>9033000</v>
      </c>
      <c r="M15" s="98">
        <v>5719000</v>
      </c>
      <c r="N15" s="99">
        <v>0</v>
      </c>
    </row>
    <row r="16" spans="2:15" outlineLevel="1" x14ac:dyDescent="0.3">
      <c r="B16" s="100"/>
      <c r="C16" s="76"/>
      <c r="D16" s="126" t="s">
        <v>2445</v>
      </c>
      <c r="E16" s="143">
        <v>41450000</v>
      </c>
      <c r="F16" s="143">
        <v>1500000</v>
      </c>
      <c r="G16" s="143">
        <v>4550000</v>
      </c>
      <c r="H16" s="143">
        <v>47500000</v>
      </c>
      <c r="I16" s="144"/>
      <c r="J16" s="144">
        <v>24562000</v>
      </c>
      <c r="K16" s="144">
        <v>8186000</v>
      </c>
      <c r="L16" s="144">
        <v>9033000</v>
      </c>
      <c r="M16" s="144">
        <v>5719000</v>
      </c>
      <c r="N16" s="158">
        <v>0</v>
      </c>
    </row>
    <row r="17" spans="2:15" outlineLevel="1" x14ac:dyDescent="0.3">
      <c r="B17" s="104"/>
      <c r="C17" s="96"/>
      <c r="D17" s="127" t="s">
        <v>2446</v>
      </c>
      <c r="E17" s="146">
        <v>0</v>
      </c>
      <c r="F17" s="146">
        <v>0</v>
      </c>
      <c r="G17" s="146">
        <v>0</v>
      </c>
      <c r="H17" s="146">
        <v>0</v>
      </c>
      <c r="I17" s="147"/>
      <c r="J17" s="147">
        <v>0</v>
      </c>
      <c r="K17" s="147">
        <v>0</v>
      </c>
      <c r="L17" s="147">
        <v>0</v>
      </c>
      <c r="M17" s="147">
        <v>0</v>
      </c>
      <c r="N17" s="159">
        <v>0</v>
      </c>
    </row>
    <row r="18" spans="2:15" outlineLevel="1" collapsed="1" x14ac:dyDescent="0.3">
      <c r="B18" s="100" t="s">
        <v>2447</v>
      </c>
      <c r="C18" s="76"/>
      <c r="D18" s="126"/>
      <c r="E18" s="143">
        <v>0</v>
      </c>
      <c r="F18" s="143">
        <v>0</v>
      </c>
      <c r="G18" s="143">
        <v>0</v>
      </c>
      <c r="H18" s="143">
        <v>0</v>
      </c>
      <c r="I18" s="144"/>
      <c r="J18" s="144">
        <v>0</v>
      </c>
      <c r="K18" s="144">
        <v>0</v>
      </c>
      <c r="L18" s="144">
        <v>0</v>
      </c>
      <c r="M18" s="144">
        <v>0</v>
      </c>
      <c r="N18" s="158">
        <v>0</v>
      </c>
    </row>
    <row r="19" spans="2:15" x14ac:dyDescent="0.3">
      <c r="B19" s="111"/>
      <c r="C19" s="87"/>
      <c r="D19" s="128" t="s">
        <v>2448</v>
      </c>
      <c r="E19" s="149">
        <v>36000000</v>
      </c>
      <c r="F19" s="149">
        <v>1500000</v>
      </c>
      <c r="G19" s="149">
        <v>4100000</v>
      </c>
      <c r="H19" s="149">
        <v>41600000</v>
      </c>
      <c r="I19" s="150"/>
      <c r="J19" s="150">
        <v>24162000</v>
      </c>
      <c r="K19" s="150">
        <v>5120000</v>
      </c>
      <c r="L19" s="150">
        <v>7824000</v>
      </c>
      <c r="M19" s="150">
        <v>4494000</v>
      </c>
      <c r="N19" s="160">
        <v>0</v>
      </c>
    </row>
    <row r="20" spans="2:15" x14ac:dyDescent="0.3">
      <c r="B20" s="111"/>
      <c r="C20" s="87"/>
      <c r="D20" s="128" t="s">
        <v>2449</v>
      </c>
      <c r="E20" s="149">
        <v>3700000</v>
      </c>
      <c r="F20" s="149">
        <v>0</v>
      </c>
      <c r="G20" s="149">
        <v>0</v>
      </c>
      <c r="H20" s="149">
        <v>3700000</v>
      </c>
      <c r="I20" s="150"/>
      <c r="J20" s="150">
        <v>0</v>
      </c>
      <c r="K20" s="150">
        <v>1716000</v>
      </c>
      <c r="L20" s="150">
        <v>984000</v>
      </c>
      <c r="M20" s="150">
        <v>1000000</v>
      </c>
      <c r="N20" s="160">
        <v>0</v>
      </c>
      <c r="O20" s="167"/>
    </row>
    <row r="21" spans="2:15" x14ac:dyDescent="0.3">
      <c r="B21" s="112"/>
      <c r="C21" s="113"/>
      <c r="D21" s="129" t="s">
        <v>2450</v>
      </c>
      <c r="E21" s="153">
        <v>1750000</v>
      </c>
      <c r="F21" s="153">
        <v>0</v>
      </c>
      <c r="G21" s="153">
        <v>450000</v>
      </c>
      <c r="H21" s="153">
        <v>2200000</v>
      </c>
      <c r="I21" s="154"/>
      <c r="J21" s="154">
        <v>400000</v>
      </c>
      <c r="K21" s="154">
        <v>1350000</v>
      </c>
      <c r="L21" s="154">
        <v>225000</v>
      </c>
      <c r="M21" s="154">
        <v>225000</v>
      </c>
      <c r="N21" s="161">
        <v>0</v>
      </c>
    </row>
    <row r="22" spans="2:15" x14ac:dyDescent="0.3">
      <c r="B22" s="117" t="s">
        <v>2591</v>
      </c>
      <c r="C22" s="87"/>
    </row>
    <row r="23" spans="2:15" x14ac:dyDescent="0.3">
      <c r="B23" s="117" t="s">
        <v>2592</v>
      </c>
    </row>
    <row r="24" spans="2:15" x14ac:dyDescent="0.3">
      <c r="E24" s="119"/>
      <c r="F24" s="119"/>
      <c r="G24" s="119"/>
      <c r="H24" s="119"/>
      <c r="I24" s="119"/>
      <c r="J24" s="119"/>
      <c r="K24" s="119"/>
      <c r="L24" s="119"/>
      <c r="M24" s="119"/>
      <c r="N24" s="119"/>
    </row>
  </sheetData>
  <mergeCells count="8">
    <mergeCell ref="B13:B14"/>
    <mergeCell ref="B15:D15"/>
    <mergeCell ref="E3:H3"/>
    <mergeCell ref="J3:M3"/>
    <mergeCell ref="B11:B12"/>
    <mergeCell ref="C7:C8"/>
    <mergeCell ref="B5:B10"/>
    <mergeCell ref="C5:C6"/>
  </mergeCells>
  <pageMargins left="0.7" right="0.7" top="0.75" bottom="0.75" header="0.3" footer="0.3"/>
  <pageSetup scale="35" orientation="landscape" r:id="rId1"/>
  <headerFooter>
    <oddHeader>&amp;CAppendix A: 2019-2022 Capital Plan Four-Year Planned Funding Allocation</oddHeader>
    <oddFooter>&amp;C2020 Capital and Operating Budget - Appendix A, B, C, D, E, F, G and H&amp;R&amp;P</oddFooter>
  </headerFooter>
  <ignoredErrors>
    <ignoredError sqref="L4:M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0"/>
  <sheetViews>
    <sheetView showGridLines="0" topLeftCell="D1" zoomScale="70" zoomScaleNormal="70" workbookViewId="0">
      <selection activeCell="K5" sqref="K5"/>
    </sheetView>
  </sheetViews>
  <sheetFormatPr defaultColWidth="9.109375" defaultRowHeight="20.399999999999999" outlineLevelRow="1" outlineLevelCol="1" x14ac:dyDescent="0.3"/>
  <cols>
    <col min="1" max="1" width="10.33203125" style="183" customWidth="1"/>
    <col min="2" max="2" width="24.5546875" style="203" customWidth="1"/>
    <col min="3" max="3" width="27.88671875" style="203" customWidth="1"/>
    <col min="4" max="4" width="94.5546875" style="183" customWidth="1"/>
    <col min="5" max="8" width="19.109375" style="183" customWidth="1" outlineLevel="1"/>
    <col min="9" max="9" width="1.6640625" style="183" customWidth="1"/>
    <col min="10" max="14" width="20.6640625" style="183" customWidth="1" outlineLevel="1"/>
    <col min="15" max="16384" width="9.109375" style="183"/>
  </cols>
  <sheetData>
    <row r="2" spans="2:15" ht="21" x14ac:dyDescent="0.3">
      <c r="B2" s="180"/>
      <c r="C2" s="180"/>
      <c r="D2" s="181"/>
      <c r="E2" s="181"/>
      <c r="F2" s="181"/>
      <c r="G2" s="181"/>
      <c r="H2" s="181"/>
      <c r="I2" s="182"/>
      <c r="J2" s="181"/>
      <c r="K2" s="181"/>
      <c r="L2" s="181"/>
      <c r="M2" s="181"/>
      <c r="N2" s="181"/>
    </row>
    <row r="3" spans="2:15" ht="51" customHeight="1" outlineLevel="1" x14ac:dyDescent="0.3">
      <c r="B3" s="184" t="s">
        <v>281</v>
      </c>
      <c r="C3" s="185"/>
      <c r="D3" s="186"/>
      <c r="E3" s="868" t="s">
        <v>2421</v>
      </c>
      <c r="F3" s="868"/>
      <c r="G3" s="868"/>
      <c r="H3" s="868"/>
      <c r="I3" s="210"/>
      <c r="J3" s="869" t="s">
        <v>2422</v>
      </c>
      <c r="K3" s="869"/>
      <c r="L3" s="869"/>
      <c r="M3" s="869"/>
      <c r="N3" s="211"/>
    </row>
    <row r="4" spans="2:15" ht="61.95" customHeight="1" x14ac:dyDescent="0.3">
      <c r="B4" s="248" t="s">
        <v>2425</v>
      </c>
      <c r="C4" s="249" t="s">
        <v>2426</v>
      </c>
      <c r="D4" s="250" t="s">
        <v>2427</v>
      </c>
      <c r="E4" s="251" t="s">
        <v>2428</v>
      </c>
      <c r="F4" s="252" t="s">
        <v>2429</v>
      </c>
      <c r="G4" s="252" t="s">
        <v>4072</v>
      </c>
      <c r="H4" s="252" t="s">
        <v>2430</v>
      </c>
      <c r="I4" s="253"/>
      <c r="J4" s="254" t="s">
        <v>2431</v>
      </c>
      <c r="K4" s="255" t="s">
        <v>4069</v>
      </c>
      <c r="L4" s="254" t="s">
        <v>2423</v>
      </c>
      <c r="M4" s="254" t="s">
        <v>2424</v>
      </c>
      <c r="N4" s="764" t="s">
        <v>2432</v>
      </c>
    </row>
    <row r="5" spans="2:15" ht="49.95" customHeight="1" x14ac:dyDescent="0.3">
      <c r="B5" s="862" t="s">
        <v>281</v>
      </c>
      <c r="C5" s="860" t="s">
        <v>281</v>
      </c>
      <c r="D5" s="268" t="s">
        <v>2724</v>
      </c>
      <c r="E5" s="269">
        <v>75000000</v>
      </c>
      <c r="F5" s="269">
        <v>99650</v>
      </c>
      <c r="G5" s="269">
        <v>256700</v>
      </c>
      <c r="H5" s="269">
        <v>75356350</v>
      </c>
      <c r="I5" s="270"/>
      <c r="J5" s="274">
        <v>20819110</v>
      </c>
      <c r="K5" s="274">
        <v>19657893</v>
      </c>
      <c r="L5" s="274">
        <v>17882650</v>
      </c>
      <c r="M5" s="274">
        <v>16996696.98</v>
      </c>
      <c r="N5" s="275">
        <v>0</v>
      </c>
    </row>
    <row r="6" spans="2:15" ht="49.95" customHeight="1" x14ac:dyDescent="0.3">
      <c r="B6" s="863"/>
      <c r="C6" s="861"/>
      <c r="D6" s="271" t="s">
        <v>2725</v>
      </c>
      <c r="E6" s="272">
        <v>25000000</v>
      </c>
      <c r="F6" s="272">
        <v>0</v>
      </c>
      <c r="G6" s="272">
        <v>0</v>
      </c>
      <c r="H6" s="272">
        <v>25000000</v>
      </c>
      <c r="I6" s="273"/>
      <c r="J6" s="276">
        <v>6280000</v>
      </c>
      <c r="K6" s="276">
        <v>6260000</v>
      </c>
      <c r="L6" s="276">
        <v>6222350</v>
      </c>
      <c r="M6" s="276">
        <v>6237650</v>
      </c>
      <c r="N6" s="277">
        <v>0</v>
      </c>
    </row>
    <row r="7" spans="2:15" ht="36.6" customHeight="1" x14ac:dyDescent="0.3">
      <c r="B7" s="864"/>
      <c r="C7" s="191" t="s">
        <v>12</v>
      </c>
      <c r="D7" s="192"/>
      <c r="E7" s="212">
        <v>100000000</v>
      </c>
      <c r="F7" s="212">
        <v>99650</v>
      </c>
      <c r="G7" s="212">
        <v>256700</v>
      </c>
      <c r="H7" s="212">
        <v>100356350</v>
      </c>
      <c r="I7" s="213"/>
      <c r="J7" s="214">
        <v>27099110</v>
      </c>
      <c r="K7" s="214">
        <v>25917893</v>
      </c>
      <c r="L7" s="214">
        <v>24105000</v>
      </c>
      <c r="M7" s="214">
        <v>23234346.98</v>
      </c>
      <c r="N7" s="215">
        <v>0</v>
      </c>
    </row>
    <row r="8" spans="2:15" ht="36.6" customHeight="1" x14ac:dyDescent="0.3">
      <c r="B8" s="865" t="s">
        <v>313</v>
      </c>
      <c r="C8" s="866"/>
      <c r="D8" s="866"/>
      <c r="E8" s="216">
        <v>100000000</v>
      </c>
      <c r="F8" s="216">
        <v>99650</v>
      </c>
      <c r="G8" s="216">
        <v>256700</v>
      </c>
      <c r="H8" s="216">
        <v>100356350</v>
      </c>
      <c r="I8" s="216"/>
      <c r="J8" s="216">
        <v>27099110</v>
      </c>
      <c r="K8" s="216">
        <v>25917893</v>
      </c>
      <c r="L8" s="216">
        <v>24105000</v>
      </c>
      <c r="M8" s="216">
        <v>23234346.98</v>
      </c>
      <c r="N8" s="217">
        <v>0</v>
      </c>
    </row>
    <row r="9" spans="2:15" ht="27.6" customHeight="1" outlineLevel="1" x14ac:dyDescent="0.3">
      <c r="B9" s="193"/>
      <c r="C9" s="187"/>
      <c r="D9" s="194" t="s">
        <v>2445</v>
      </c>
      <c r="E9" s="256">
        <v>100000000</v>
      </c>
      <c r="F9" s="256">
        <v>99650</v>
      </c>
      <c r="G9" s="256">
        <v>256700</v>
      </c>
      <c r="H9" s="256">
        <v>100356350</v>
      </c>
      <c r="I9" s="257"/>
      <c r="J9" s="257">
        <v>27099110</v>
      </c>
      <c r="K9" s="257">
        <v>25917893</v>
      </c>
      <c r="L9" s="257">
        <v>24105000</v>
      </c>
      <c r="M9" s="257">
        <v>23234346.98</v>
      </c>
      <c r="N9" s="258">
        <v>0</v>
      </c>
    </row>
    <row r="10" spans="2:15" ht="27.6" customHeight="1" outlineLevel="1" x14ac:dyDescent="0.3">
      <c r="B10" s="195"/>
      <c r="C10" s="189"/>
      <c r="D10" s="196" t="s">
        <v>2446</v>
      </c>
      <c r="E10" s="259">
        <v>0</v>
      </c>
      <c r="F10" s="259">
        <v>0</v>
      </c>
      <c r="G10" s="259">
        <v>0</v>
      </c>
      <c r="H10" s="259">
        <v>0</v>
      </c>
      <c r="I10" s="260"/>
      <c r="J10" s="260">
        <v>0</v>
      </c>
      <c r="K10" s="260">
        <v>0</v>
      </c>
      <c r="L10" s="260">
        <v>0</v>
      </c>
      <c r="M10" s="260">
        <v>0</v>
      </c>
      <c r="N10" s="261">
        <v>0</v>
      </c>
      <c r="O10" s="190"/>
    </row>
    <row r="11" spans="2:15" ht="37.950000000000003" customHeight="1" x14ac:dyDescent="0.3">
      <c r="B11" s="193" t="s">
        <v>2447</v>
      </c>
      <c r="C11" s="188"/>
      <c r="D11" s="197" t="s">
        <v>2448</v>
      </c>
      <c r="E11" s="262">
        <v>100000000</v>
      </c>
      <c r="F11" s="262">
        <v>99650</v>
      </c>
      <c r="G11" s="262">
        <v>256700</v>
      </c>
      <c r="H11" s="262">
        <v>100356350</v>
      </c>
      <c r="I11" s="263"/>
      <c r="J11" s="262">
        <v>27099110</v>
      </c>
      <c r="K11" s="262">
        <v>25917893</v>
      </c>
      <c r="L11" s="262">
        <v>24105000</v>
      </c>
      <c r="M11" s="262">
        <v>23234346.98</v>
      </c>
      <c r="N11" s="264">
        <v>0</v>
      </c>
    </row>
    <row r="12" spans="2:15" ht="37.950000000000003" customHeight="1" x14ac:dyDescent="0.3">
      <c r="B12" s="198"/>
      <c r="C12" s="188"/>
      <c r="D12" s="197" t="s">
        <v>2449</v>
      </c>
      <c r="E12" s="262">
        <v>0</v>
      </c>
      <c r="F12" s="262">
        <v>0</v>
      </c>
      <c r="G12" s="262">
        <v>0</v>
      </c>
      <c r="H12" s="262">
        <v>0</v>
      </c>
      <c r="I12" s="263"/>
      <c r="J12" s="262">
        <v>0</v>
      </c>
      <c r="K12" s="262">
        <v>0</v>
      </c>
      <c r="L12" s="262">
        <v>0</v>
      </c>
      <c r="M12" s="262">
        <v>0</v>
      </c>
      <c r="N12" s="264">
        <v>0</v>
      </c>
    </row>
    <row r="13" spans="2:15" ht="37.950000000000003" customHeight="1" x14ac:dyDescent="0.3">
      <c r="B13" s="199"/>
      <c r="C13" s="200"/>
      <c r="D13" s="201" t="s">
        <v>2450</v>
      </c>
      <c r="E13" s="265">
        <v>0</v>
      </c>
      <c r="F13" s="265">
        <v>0</v>
      </c>
      <c r="G13" s="265">
        <v>0</v>
      </c>
      <c r="H13" s="265">
        <v>0</v>
      </c>
      <c r="I13" s="266"/>
      <c r="J13" s="265">
        <v>0</v>
      </c>
      <c r="K13" s="265">
        <v>0</v>
      </c>
      <c r="L13" s="265">
        <v>0</v>
      </c>
      <c r="M13" s="265">
        <v>0</v>
      </c>
      <c r="N13" s="267">
        <v>0</v>
      </c>
    </row>
    <row r="14" spans="2:15" x14ac:dyDescent="0.3">
      <c r="B14" s="202" t="s">
        <v>2591</v>
      </c>
      <c r="C14" s="188"/>
    </row>
    <row r="15" spans="2:15" x14ac:dyDescent="0.3">
      <c r="B15" s="202" t="s">
        <v>2592</v>
      </c>
    </row>
    <row r="20" spans="15:15" ht="21" x14ac:dyDescent="0.3">
      <c r="O20" s="190"/>
    </row>
  </sheetData>
  <mergeCells count="5">
    <mergeCell ref="E3:H3"/>
    <mergeCell ref="J3:M3"/>
    <mergeCell ref="B8:D8"/>
    <mergeCell ref="B5:B7"/>
    <mergeCell ref="C5:C6"/>
  </mergeCells>
  <pageMargins left="0.7" right="0.7" top="0.75" bottom="0.75" header="0.3" footer="0.3"/>
  <pageSetup scale="29" orientation="landscape" r:id="rId1"/>
  <headerFooter>
    <oddHeader>&amp;CAppendix A: 2019-2022 Capital Plan Four-Year Planned Funding Allocation</oddHeader>
    <oddFooter>&amp;C2020 Capital and Operating Budget - Appendix A, B, C, D, E, F, G and H&amp;R&amp;P</oddFooter>
  </headerFooter>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showGridLines="0" topLeftCell="D1" zoomScale="80" zoomScaleNormal="80" workbookViewId="0">
      <selection activeCell="K5" sqref="K5"/>
    </sheetView>
  </sheetViews>
  <sheetFormatPr defaultColWidth="9.109375" defaultRowHeight="20.399999999999999" x14ac:dyDescent="0.3"/>
  <cols>
    <col min="1" max="1" width="3.5546875" style="183" customWidth="1"/>
    <col min="2" max="3" width="30.109375" style="183" customWidth="1"/>
    <col min="4" max="4" width="77.6640625" style="183" bestFit="1" customWidth="1"/>
    <col min="5" max="8" width="16" style="183" customWidth="1"/>
    <col min="9" max="9" width="1.6640625" style="183" customWidth="1"/>
    <col min="10" max="14" width="18.109375" style="183" customWidth="1"/>
    <col min="15" max="16384" width="9.109375" style="183"/>
  </cols>
  <sheetData>
    <row r="2" spans="2:14" ht="21" x14ac:dyDescent="0.3">
      <c r="B2" s="181"/>
      <c r="C2" s="181"/>
      <c r="D2" s="181"/>
      <c r="E2" s="181"/>
      <c r="F2" s="181"/>
      <c r="G2" s="181"/>
      <c r="H2" s="181"/>
      <c r="I2" s="182"/>
      <c r="J2" s="181"/>
      <c r="K2" s="181"/>
      <c r="L2" s="181"/>
      <c r="M2" s="181"/>
      <c r="N2" s="181"/>
    </row>
    <row r="3" spans="2:14" ht="47.4" customHeight="1" x14ac:dyDescent="0.3">
      <c r="B3" s="184" t="s">
        <v>314</v>
      </c>
      <c r="C3" s="185"/>
      <c r="D3" s="186"/>
      <c r="E3" s="868" t="s">
        <v>2421</v>
      </c>
      <c r="F3" s="868"/>
      <c r="G3" s="868"/>
      <c r="H3" s="868"/>
      <c r="I3" s="210"/>
      <c r="J3" s="869" t="s">
        <v>2422</v>
      </c>
      <c r="K3" s="869"/>
      <c r="L3" s="869"/>
      <c r="M3" s="869"/>
      <c r="N3" s="211"/>
    </row>
    <row r="4" spans="2:14" ht="76.95" customHeight="1" x14ac:dyDescent="0.3">
      <c r="B4" s="248" t="s">
        <v>2425</v>
      </c>
      <c r="C4" s="249" t="s">
        <v>2426</v>
      </c>
      <c r="D4" s="250" t="s">
        <v>2427</v>
      </c>
      <c r="E4" s="251" t="s">
        <v>2428</v>
      </c>
      <c r="F4" s="252" t="s">
        <v>2429</v>
      </c>
      <c r="G4" s="252" t="s">
        <v>4072</v>
      </c>
      <c r="H4" s="252" t="s">
        <v>2430</v>
      </c>
      <c r="I4" s="253"/>
      <c r="J4" s="254" t="s">
        <v>2431</v>
      </c>
      <c r="K4" s="255" t="s">
        <v>4069</v>
      </c>
      <c r="L4" s="254" t="s">
        <v>2423</v>
      </c>
      <c r="M4" s="254" t="s">
        <v>2424</v>
      </c>
      <c r="N4" s="764" t="s">
        <v>2432</v>
      </c>
    </row>
    <row r="5" spans="2:14" ht="36.6" customHeight="1" x14ac:dyDescent="0.3">
      <c r="B5" s="872" t="s">
        <v>2533</v>
      </c>
      <c r="C5" s="875" t="s">
        <v>2533</v>
      </c>
      <c r="D5" s="268" t="s">
        <v>2626</v>
      </c>
      <c r="E5" s="269">
        <v>4000000</v>
      </c>
      <c r="F5" s="269">
        <v>0</v>
      </c>
      <c r="G5" s="269">
        <v>0</v>
      </c>
      <c r="H5" s="269">
        <v>4000000</v>
      </c>
      <c r="I5" s="270"/>
      <c r="J5" s="274">
        <v>1000000</v>
      </c>
      <c r="K5" s="274">
        <v>1000000</v>
      </c>
      <c r="L5" s="274">
        <v>1000000</v>
      </c>
      <c r="M5" s="274">
        <v>1000000</v>
      </c>
      <c r="N5" s="275">
        <v>0</v>
      </c>
    </row>
    <row r="6" spans="2:14" ht="36.6" customHeight="1" x14ac:dyDescent="0.3">
      <c r="B6" s="873"/>
      <c r="C6" s="876"/>
      <c r="D6" s="271" t="s">
        <v>2627</v>
      </c>
      <c r="E6" s="272">
        <v>16000000</v>
      </c>
      <c r="F6" s="272">
        <v>0</v>
      </c>
      <c r="G6" s="272">
        <v>0</v>
      </c>
      <c r="H6" s="272">
        <v>16000000</v>
      </c>
      <c r="I6" s="273"/>
      <c r="J6" s="276">
        <v>4825000</v>
      </c>
      <c r="K6" s="276">
        <v>6578500</v>
      </c>
      <c r="L6" s="276">
        <v>2298249.5</v>
      </c>
      <c r="M6" s="276">
        <v>2298250.5</v>
      </c>
      <c r="N6" s="277">
        <v>0</v>
      </c>
    </row>
    <row r="7" spans="2:14" ht="38.4" customHeight="1" x14ac:dyDescent="0.3">
      <c r="B7" s="874"/>
      <c r="C7" s="191" t="s">
        <v>12</v>
      </c>
      <c r="D7" s="192"/>
      <c r="E7" s="212">
        <v>20000000</v>
      </c>
      <c r="F7" s="212">
        <v>0</v>
      </c>
      <c r="G7" s="212">
        <v>0</v>
      </c>
      <c r="H7" s="212">
        <v>20000000</v>
      </c>
      <c r="I7" s="213"/>
      <c r="J7" s="214">
        <v>5825000</v>
      </c>
      <c r="K7" s="214">
        <v>7578500</v>
      </c>
      <c r="L7" s="214">
        <v>3298249.5</v>
      </c>
      <c r="M7" s="214">
        <v>3298250.5</v>
      </c>
      <c r="N7" s="215">
        <v>0</v>
      </c>
    </row>
    <row r="8" spans="2:14" ht="26.4" customHeight="1" x14ac:dyDescent="0.3">
      <c r="B8" s="865" t="s">
        <v>321</v>
      </c>
      <c r="C8" s="866"/>
      <c r="D8" s="866"/>
      <c r="E8" s="216">
        <v>20000000</v>
      </c>
      <c r="F8" s="216">
        <v>0</v>
      </c>
      <c r="G8" s="216">
        <v>0</v>
      </c>
      <c r="H8" s="216">
        <v>20000000</v>
      </c>
      <c r="I8" s="216"/>
      <c r="J8" s="216">
        <v>5825000</v>
      </c>
      <c r="K8" s="216">
        <v>7578500</v>
      </c>
      <c r="L8" s="216">
        <v>3298249.5</v>
      </c>
      <c r="M8" s="216">
        <v>3298250.5</v>
      </c>
      <c r="N8" s="217">
        <v>0</v>
      </c>
    </row>
    <row r="9" spans="2:14" x14ac:dyDescent="0.3">
      <c r="B9" s="278"/>
      <c r="C9" s="279"/>
      <c r="D9" s="194" t="s">
        <v>2445</v>
      </c>
      <c r="E9" s="280">
        <f t="shared" ref="E9:G9" si="0">E8</f>
        <v>20000000</v>
      </c>
      <c r="F9" s="280">
        <f t="shared" si="0"/>
        <v>0</v>
      </c>
      <c r="G9" s="280">
        <f t="shared" si="0"/>
        <v>0</v>
      </c>
      <c r="H9" s="280">
        <f>H8</f>
        <v>20000000</v>
      </c>
      <c r="I9" s="280">
        <f t="shared" ref="I9:N9" si="1">I8</f>
        <v>0</v>
      </c>
      <c r="J9" s="280">
        <f t="shared" si="1"/>
        <v>5825000</v>
      </c>
      <c r="K9" s="280">
        <f t="shared" si="1"/>
        <v>7578500</v>
      </c>
      <c r="L9" s="280">
        <f t="shared" si="1"/>
        <v>3298249.5</v>
      </c>
      <c r="M9" s="280">
        <f t="shared" si="1"/>
        <v>3298250.5</v>
      </c>
      <c r="N9" s="291">
        <f t="shared" si="1"/>
        <v>0</v>
      </c>
    </row>
    <row r="10" spans="2:14" x14ac:dyDescent="0.3">
      <c r="B10" s="281"/>
      <c r="C10" s="282"/>
      <c r="D10" s="196" t="s">
        <v>2446</v>
      </c>
      <c r="E10" s="283"/>
      <c r="F10" s="283"/>
      <c r="G10" s="283"/>
      <c r="H10" s="283"/>
      <c r="I10" s="260"/>
      <c r="J10" s="260"/>
      <c r="K10" s="260"/>
      <c r="L10" s="260"/>
      <c r="M10" s="260"/>
      <c r="N10" s="261"/>
    </row>
    <row r="11" spans="2:14" x14ac:dyDescent="0.3">
      <c r="B11" s="278" t="s">
        <v>2447</v>
      </c>
      <c r="C11" s="284"/>
      <c r="D11" s="197" t="s">
        <v>2448</v>
      </c>
      <c r="E11" s="263">
        <v>20000000</v>
      </c>
      <c r="F11" s="263">
        <v>0</v>
      </c>
      <c r="G11" s="263">
        <v>0</v>
      </c>
      <c r="H11" s="263">
        <v>20000000</v>
      </c>
      <c r="I11" s="263"/>
      <c r="J11" s="263">
        <v>5825000</v>
      </c>
      <c r="K11" s="263">
        <v>7578500</v>
      </c>
      <c r="L11" s="263">
        <v>3298249.5</v>
      </c>
      <c r="M11" s="263">
        <v>3298250.5</v>
      </c>
      <c r="N11" s="285"/>
    </row>
    <row r="12" spans="2:14" x14ac:dyDescent="0.3">
      <c r="B12" s="286"/>
      <c r="C12" s="284"/>
      <c r="D12" s="197" t="s">
        <v>2449</v>
      </c>
      <c r="E12" s="263">
        <v>0</v>
      </c>
      <c r="F12" s="263">
        <v>0</v>
      </c>
      <c r="G12" s="263">
        <v>0</v>
      </c>
      <c r="H12" s="263">
        <v>0</v>
      </c>
      <c r="I12" s="263"/>
      <c r="J12" s="263">
        <v>0</v>
      </c>
      <c r="K12" s="263">
        <v>0</v>
      </c>
      <c r="L12" s="263">
        <v>0</v>
      </c>
      <c r="M12" s="263">
        <v>0</v>
      </c>
      <c r="N12" s="285"/>
    </row>
    <row r="13" spans="2:14" x14ac:dyDescent="0.3">
      <c r="B13" s="287"/>
      <c r="C13" s="288"/>
      <c r="D13" s="201" t="s">
        <v>2450</v>
      </c>
      <c r="E13" s="266">
        <v>0</v>
      </c>
      <c r="F13" s="266">
        <v>0</v>
      </c>
      <c r="G13" s="266">
        <v>0</v>
      </c>
      <c r="H13" s="266">
        <v>0</v>
      </c>
      <c r="I13" s="266"/>
      <c r="J13" s="266">
        <v>0</v>
      </c>
      <c r="K13" s="266">
        <v>0</v>
      </c>
      <c r="L13" s="266">
        <v>0</v>
      </c>
      <c r="M13" s="266">
        <v>0</v>
      </c>
      <c r="N13" s="289"/>
    </row>
    <row r="14" spans="2:14" x14ac:dyDescent="0.3">
      <c r="B14" s="290" t="s">
        <v>2591</v>
      </c>
      <c r="C14" s="284"/>
    </row>
    <row r="15" spans="2:14" x14ac:dyDescent="0.3">
      <c r="B15" s="290" t="s">
        <v>2592</v>
      </c>
    </row>
  </sheetData>
  <mergeCells count="5">
    <mergeCell ref="B8:D8"/>
    <mergeCell ref="B5:B7"/>
    <mergeCell ref="C5:C6"/>
    <mergeCell ref="E3:H3"/>
    <mergeCell ref="J3:M3"/>
  </mergeCells>
  <pageMargins left="0.7" right="0.7" top="0.75" bottom="0.75" header="0.3" footer="0.3"/>
  <pageSetup scale="30" orientation="landscape" r:id="rId1"/>
  <headerFooter>
    <oddHeader>&amp;CAppendix A: 2019-2022 Capital Plan Four-Year Planned Funding Allocation</oddHeader>
    <oddFooter>&amp;C2020 Capital and Operating Budget - Appendix A, B, C, D, E, F, G and H&amp;R&amp;P</oddFooter>
  </headerFooter>
  <ignoredErrors>
    <ignoredError sqref="L4:M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R41"/>
  <sheetViews>
    <sheetView zoomScale="40" zoomScaleNormal="40" workbookViewId="0"/>
  </sheetViews>
  <sheetFormatPr defaultColWidth="9.109375" defaultRowHeight="14.4" x14ac:dyDescent="0.3"/>
  <cols>
    <col min="1" max="5" width="9.109375" style="292"/>
    <col min="6" max="18" width="15.6640625" style="292" customWidth="1"/>
    <col min="19" max="16384" width="9.109375" style="292"/>
  </cols>
  <sheetData>
    <row r="40" spans="6:18" ht="61.2" x14ac:dyDescent="0.3">
      <c r="F40" s="845" t="s">
        <v>2734</v>
      </c>
      <c r="G40" s="845"/>
      <c r="H40" s="845"/>
      <c r="I40" s="845"/>
      <c r="J40" s="845"/>
      <c r="K40" s="845"/>
      <c r="L40" s="845"/>
      <c r="M40" s="845"/>
      <c r="N40" s="845"/>
      <c r="O40" s="845"/>
      <c r="P40" s="845"/>
      <c r="Q40" s="845"/>
      <c r="R40" s="845"/>
    </row>
    <row r="41" spans="6:18" ht="36.6" x14ac:dyDescent="0.3">
      <c r="F41" s="877" t="s">
        <v>2735</v>
      </c>
      <c r="G41" s="877"/>
      <c r="H41" s="877"/>
      <c r="I41" s="877"/>
      <c r="J41" s="877"/>
      <c r="K41" s="877"/>
      <c r="L41" s="877"/>
      <c r="M41" s="877"/>
      <c r="N41" s="877"/>
      <c r="O41" s="877"/>
      <c r="P41" s="877"/>
      <c r="Q41" s="877"/>
      <c r="R41" s="877"/>
    </row>
  </sheetData>
  <mergeCells count="2">
    <mergeCell ref="F40:R40"/>
    <mergeCell ref="F41:R41"/>
  </mergeCells>
  <pageMargins left="0.7" right="0.7" top="0.75" bottom="0.75" header="0.3" footer="0.3"/>
  <pageSetup scale="42" orientation="landscape" r:id="rId1"/>
  <headerFooter>
    <oddHeader>&amp;CAppendix B: 2020 New Multi-Year Requests and 2020 Annual Capital Expenditure Budget</oddHeader>
    <oddFooter>&amp;C2020 Capital and Operating Budget - Appendix A, B, C, D, E, F, G and H&amp;R&amp;P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10"/>
  <sheetViews>
    <sheetView showGridLines="0" zoomScaleNormal="100" workbookViewId="0">
      <selection activeCell="H3" sqref="H3"/>
    </sheetView>
  </sheetViews>
  <sheetFormatPr defaultColWidth="8.88671875" defaultRowHeight="15" customHeight="1" x14ac:dyDescent="0.3"/>
  <cols>
    <col min="1" max="1" width="5" style="293" customWidth="1"/>
    <col min="2" max="2" width="13.6640625" style="307" customWidth="1"/>
    <col min="3" max="3" width="15.33203125" style="307" customWidth="1"/>
    <col min="4" max="4" width="55.44140625" style="307" customWidth="1"/>
    <col min="5" max="5" width="12.88671875" style="293" customWidth="1"/>
    <col min="6" max="6" width="8.88671875" style="293"/>
    <col min="7" max="7" width="11.88671875" style="293" customWidth="1"/>
    <col min="8" max="12" width="10.33203125" style="293" customWidth="1"/>
    <col min="13" max="13" width="5.6640625" style="293" customWidth="1"/>
    <col min="14" max="16384" width="8.88671875" style="293"/>
  </cols>
  <sheetData>
    <row r="2" spans="2:12" ht="28.5" customHeight="1" x14ac:dyDescent="0.3">
      <c r="B2" s="899"/>
      <c r="C2" s="900"/>
      <c r="D2" s="339"/>
      <c r="E2" s="893" t="s">
        <v>2736</v>
      </c>
      <c r="F2" s="894"/>
      <c r="G2" s="895"/>
      <c r="H2" s="890" t="s">
        <v>2737</v>
      </c>
      <c r="I2" s="891"/>
      <c r="J2" s="891"/>
      <c r="K2" s="891"/>
      <c r="L2" s="892"/>
    </row>
    <row r="3" spans="2:12" ht="41.4" x14ac:dyDescent="0.3">
      <c r="B3" s="373" t="s">
        <v>0</v>
      </c>
      <c r="C3" s="374" t="s">
        <v>2426</v>
      </c>
      <c r="D3" s="375" t="s">
        <v>1</v>
      </c>
      <c r="E3" s="376" t="s">
        <v>2738</v>
      </c>
      <c r="F3" s="377" t="s">
        <v>4069</v>
      </c>
      <c r="G3" s="378" t="s">
        <v>2739</v>
      </c>
      <c r="H3" s="294">
        <v>2020</v>
      </c>
      <c r="I3" s="295" t="s">
        <v>2740</v>
      </c>
      <c r="J3" s="295" t="s">
        <v>2741</v>
      </c>
      <c r="K3" s="295" t="s">
        <v>2742</v>
      </c>
      <c r="L3" s="296" t="s">
        <v>2743</v>
      </c>
    </row>
    <row r="4" spans="2:12" ht="18" customHeight="1" x14ac:dyDescent="0.3">
      <c r="B4" s="896" t="s">
        <v>330</v>
      </c>
      <c r="C4" s="897"/>
      <c r="D4" s="897"/>
      <c r="E4" s="897"/>
      <c r="F4" s="897"/>
      <c r="G4" s="897"/>
      <c r="H4" s="897"/>
      <c r="I4" s="897"/>
      <c r="J4" s="897"/>
      <c r="K4" s="897"/>
      <c r="L4" s="898"/>
    </row>
    <row r="5" spans="2:12" ht="14.4" x14ac:dyDescent="0.3">
      <c r="B5" s="882" t="s">
        <v>2433</v>
      </c>
      <c r="C5" s="885" t="s">
        <v>2433</v>
      </c>
      <c r="D5" s="357" t="s">
        <v>2752</v>
      </c>
      <c r="E5" s="350">
        <v>1500000</v>
      </c>
      <c r="F5" s="318">
        <v>0</v>
      </c>
      <c r="G5" s="351">
        <v>1500000</v>
      </c>
      <c r="H5" s="318">
        <v>1500000</v>
      </c>
      <c r="I5" s="324">
        <v>0</v>
      </c>
      <c r="J5" s="323">
        <v>0</v>
      </c>
      <c r="K5" s="323">
        <v>0</v>
      </c>
      <c r="L5" s="325">
        <v>0</v>
      </c>
    </row>
    <row r="6" spans="2:12" ht="14.4" x14ac:dyDescent="0.3">
      <c r="B6" s="882"/>
      <c r="C6" s="886"/>
      <c r="D6" s="309" t="s">
        <v>2753</v>
      </c>
      <c r="E6" s="342">
        <v>2000000</v>
      </c>
      <c r="F6" s="304">
        <v>0</v>
      </c>
      <c r="G6" s="343">
        <v>2000000</v>
      </c>
      <c r="H6" s="304">
        <v>2000000</v>
      </c>
      <c r="I6" s="311">
        <v>0</v>
      </c>
      <c r="J6" s="310">
        <v>0</v>
      </c>
      <c r="K6" s="310">
        <v>0</v>
      </c>
      <c r="L6" s="312">
        <v>0</v>
      </c>
    </row>
    <row r="7" spans="2:12" ht="14.4" x14ac:dyDescent="0.3">
      <c r="B7" s="882"/>
      <c r="C7" s="302" t="s">
        <v>12</v>
      </c>
      <c r="D7" s="302"/>
      <c r="E7" s="344">
        <f>SUBTOTAL(9,E5:E6)</f>
        <v>3500000</v>
      </c>
      <c r="F7" s="304">
        <f t="shared" ref="F7:L7" si="0">SUBTOTAL(9,F5:F6)</f>
        <v>0</v>
      </c>
      <c r="G7" s="345">
        <f t="shared" si="0"/>
        <v>3500000</v>
      </c>
      <c r="H7" s="304">
        <f t="shared" si="0"/>
        <v>3500000</v>
      </c>
      <c r="I7" s="314">
        <f t="shared" si="0"/>
        <v>0</v>
      </c>
      <c r="J7" s="303">
        <f t="shared" si="0"/>
        <v>0</v>
      </c>
      <c r="K7" s="303">
        <f t="shared" si="0"/>
        <v>0</v>
      </c>
      <c r="L7" s="306">
        <f t="shared" si="0"/>
        <v>0</v>
      </c>
    </row>
    <row r="8" spans="2:12" ht="14.4" x14ac:dyDescent="0.3">
      <c r="B8" s="881" t="s">
        <v>10</v>
      </c>
      <c r="C8" s="884" t="s">
        <v>2744</v>
      </c>
      <c r="D8" s="309" t="s">
        <v>2754</v>
      </c>
      <c r="E8" s="342">
        <v>825000</v>
      </c>
      <c r="F8" s="304">
        <v>0</v>
      </c>
      <c r="G8" s="343">
        <v>825000</v>
      </c>
      <c r="H8" s="304">
        <v>481131</v>
      </c>
      <c r="I8" s="311">
        <v>0</v>
      </c>
      <c r="J8" s="310">
        <v>0</v>
      </c>
      <c r="K8" s="310">
        <v>0</v>
      </c>
      <c r="L8" s="312">
        <v>0</v>
      </c>
    </row>
    <row r="9" spans="2:12" ht="14.4" x14ac:dyDescent="0.3">
      <c r="B9" s="882"/>
      <c r="C9" s="886"/>
      <c r="D9" s="309" t="s">
        <v>2755</v>
      </c>
      <c r="E9" s="342">
        <v>0</v>
      </c>
      <c r="F9" s="304">
        <v>3184500</v>
      </c>
      <c r="G9" s="343">
        <v>3184500</v>
      </c>
      <c r="H9" s="304">
        <v>3184500</v>
      </c>
      <c r="I9" s="311">
        <v>0</v>
      </c>
      <c r="J9" s="310">
        <v>0</v>
      </c>
      <c r="K9" s="310">
        <v>0</v>
      </c>
      <c r="L9" s="312">
        <v>0</v>
      </c>
    </row>
    <row r="10" spans="2:12" ht="27.6" x14ac:dyDescent="0.3">
      <c r="B10" s="882"/>
      <c r="C10" s="356" t="s">
        <v>10</v>
      </c>
      <c r="D10" s="297" t="s">
        <v>2756</v>
      </c>
      <c r="E10" s="346">
        <v>450000</v>
      </c>
      <c r="F10" s="299">
        <v>0</v>
      </c>
      <c r="G10" s="347">
        <v>450000</v>
      </c>
      <c r="H10" s="299">
        <v>420000</v>
      </c>
      <c r="I10" s="315">
        <v>0</v>
      </c>
      <c r="J10" s="298">
        <v>0</v>
      </c>
      <c r="K10" s="298">
        <v>0</v>
      </c>
      <c r="L10" s="301">
        <v>0</v>
      </c>
    </row>
    <row r="11" spans="2:12" ht="14.4" x14ac:dyDescent="0.3">
      <c r="B11" s="901"/>
      <c r="C11" s="302" t="s">
        <v>12</v>
      </c>
      <c r="D11" s="302"/>
      <c r="E11" s="344">
        <f>SUBTOTAL(9,E8:E10)</f>
        <v>1275000</v>
      </c>
      <c r="F11" s="304">
        <f t="shared" ref="F11:L11" si="1">SUBTOTAL(9,F8:F10)</f>
        <v>3184500</v>
      </c>
      <c r="G11" s="345">
        <f t="shared" si="1"/>
        <v>4459500</v>
      </c>
      <c r="H11" s="304">
        <f t="shared" si="1"/>
        <v>4085631</v>
      </c>
      <c r="I11" s="314">
        <f t="shared" si="1"/>
        <v>0</v>
      </c>
      <c r="J11" s="303">
        <f t="shared" si="1"/>
        <v>0</v>
      </c>
      <c r="K11" s="303">
        <f t="shared" si="1"/>
        <v>0</v>
      </c>
      <c r="L11" s="306">
        <f t="shared" si="1"/>
        <v>0</v>
      </c>
    </row>
    <row r="12" spans="2:12" ht="27.6" x14ac:dyDescent="0.3">
      <c r="B12" s="881" t="s">
        <v>2745</v>
      </c>
      <c r="C12" s="884" t="s">
        <v>2746</v>
      </c>
      <c r="D12" s="309" t="s">
        <v>3433</v>
      </c>
      <c r="E12" s="342">
        <v>250000</v>
      </c>
      <c r="F12" s="304">
        <v>0</v>
      </c>
      <c r="G12" s="343">
        <v>250000</v>
      </c>
      <c r="H12" s="304">
        <v>57646.84</v>
      </c>
      <c r="I12" s="311">
        <v>0</v>
      </c>
      <c r="J12" s="310">
        <v>0</v>
      </c>
      <c r="K12" s="310">
        <v>0</v>
      </c>
      <c r="L12" s="312">
        <v>0</v>
      </c>
    </row>
    <row r="13" spans="2:12" ht="14.4" x14ac:dyDescent="0.3">
      <c r="B13" s="882"/>
      <c r="C13" s="885"/>
      <c r="D13" s="309" t="s">
        <v>2757</v>
      </c>
      <c r="E13" s="342">
        <v>1500000</v>
      </c>
      <c r="F13" s="304">
        <v>0</v>
      </c>
      <c r="G13" s="343">
        <v>1500000</v>
      </c>
      <c r="H13" s="304">
        <v>759796.16</v>
      </c>
      <c r="I13" s="311">
        <v>0</v>
      </c>
      <c r="J13" s="310">
        <v>0</v>
      </c>
      <c r="K13" s="310">
        <v>0</v>
      </c>
      <c r="L13" s="312">
        <v>0</v>
      </c>
    </row>
    <row r="14" spans="2:12" ht="14.4" x14ac:dyDescent="0.3">
      <c r="B14" s="882"/>
      <c r="C14" s="885"/>
      <c r="D14" s="309" t="s">
        <v>2758</v>
      </c>
      <c r="E14" s="342">
        <v>500000</v>
      </c>
      <c r="F14" s="304">
        <v>0</v>
      </c>
      <c r="G14" s="343">
        <v>500000</v>
      </c>
      <c r="H14" s="304">
        <v>394692.31</v>
      </c>
      <c r="I14" s="311">
        <v>0</v>
      </c>
      <c r="J14" s="310">
        <v>0</v>
      </c>
      <c r="K14" s="310">
        <v>0</v>
      </c>
      <c r="L14" s="312">
        <v>0</v>
      </c>
    </row>
    <row r="15" spans="2:12" ht="14.4" x14ac:dyDescent="0.3">
      <c r="B15" s="882"/>
      <c r="C15" s="885"/>
      <c r="D15" s="309" t="s">
        <v>3434</v>
      </c>
      <c r="E15" s="342">
        <v>250000</v>
      </c>
      <c r="F15" s="304">
        <v>0</v>
      </c>
      <c r="G15" s="343">
        <v>250000</v>
      </c>
      <c r="H15" s="304">
        <v>225127.77</v>
      </c>
      <c r="I15" s="311">
        <v>0</v>
      </c>
      <c r="J15" s="310">
        <v>0</v>
      </c>
      <c r="K15" s="310">
        <v>0</v>
      </c>
      <c r="L15" s="312">
        <v>0</v>
      </c>
    </row>
    <row r="16" spans="2:12" ht="14.4" x14ac:dyDescent="0.3">
      <c r="B16" s="882"/>
      <c r="C16" s="885"/>
      <c r="D16" s="309" t="s">
        <v>16</v>
      </c>
      <c r="E16" s="342">
        <v>0</v>
      </c>
      <c r="F16" s="304">
        <v>400000</v>
      </c>
      <c r="G16" s="343">
        <v>400000</v>
      </c>
      <c r="H16" s="304">
        <v>400000</v>
      </c>
      <c r="I16" s="311">
        <v>0</v>
      </c>
      <c r="J16" s="310">
        <v>0</v>
      </c>
      <c r="K16" s="310">
        <v>0</v>
      </c>
      <c r="L16" s="312">
        <v>0</v>
      </c>
    </row>
    <row r="17" spans="2:12" ht="14.4" x14ac:dyDescent="0.3">
      <c r="B17" s="882"/>
      <c r="C17" s="885"/>
      <c r="D17" s="309" t="s">
        <v>17</v>
      </c>
      <c r="E17" s="342">
        <v>0</v>
      </c>
      <c r="F17" s="304">
        <v>675000</v>
      </c>
      <c r="G17" s="343">
        <v>675000</v>
      </c>
      <c r="H17" s="304">
        <v>675000</v>
      </c>
      <c r="I17" s="311">
        <v>0</v>
      </c>
      <c r="J17" s="310">
        <v>0</v>
      </c>
      <c r="K17" s="310">
        <v>0</v>
      </c>
      <c r="L17" s="312">
        <v>0</v>
      </c>
    </row>
    <row r="18" spans="2:12" ht="14.4" x14ac:dyDescent="0.3">
      <c r="B18" s="882"/>
      <c r="C18" s="886"/>
      <c r="D18" s="309" t="s">
        <v>19</v>
      </c>
      <c r="E18" s="342">
        <v>0</v>
      </c>
      <c r="F18" s="304">
        <v>6500000</v>
      </c>
      <c r="G18" s="343">
        <v>6500000</v>
      </c>
      <c r="H18" s="304">
        <v>1000000</v>
      </c>
      <c r="I18" s="311">
        <v>5500000</v>
      </c>
      <c r="J18" s="310">
        <v>0</v>
      </c>
      <c r="K18" s="310">
        <v>0</v>
      </c>
      <c r="L18" s="312">
        <v>0</v>
      </c>
    </row>
    <row r="19" spans="2:12" ht="14.4" x14ac:dyDescent="0.3">
      <c r="B19" s="882"/>
      <c r="C19" s="884" t="s">
        <v>2747</v>
      </c>
      <c r="D19" s="309" t="s">
        <v>2759</v>
      </c>
      <c r="E19" s="342">
        <v>500000</v>
      </c>
      <c r="F19" s="304">
        <v>0</v>
      </c>
      <c r="G19" s="343">
        <v>500000</v>
      </c>
      <c r="H19" s="304">
        <v>350000</v>
      </c>
      <c r="I19" s="311">
        <v>0</v>
      </c>
      <c r="J19" s="310">
        <v>0</v>
      </c>
      <c r="K19" s="310">
        <v>0</v>
      </c>
      <c r="L19" s="312">
        <v>0</v>
      </c>
    </row>
    <row r="20" spans="2:12" ht="14.4" x14ac:dyDescent="0.3">
      <c r="B20" s="882"/>
      <c r="C20" s="885"/>
      <c r="D20" s="309" t="s">
        <v>2760</v>
      </c>
      <c r="E20" s="342">
        <v>55400000</v>
      </c>
      <c r="F20" s="304">
        <v>0</v>
      </c>
      <c r="G20" s="343">
        <v>55400000</v>
      </c>
      <c r="H20" s="304">
        <v>28133500</v>
      </c>
      <c r="I20" s="311">
        <v>11300000</v>
      </c>
      <c r="J20" s="310">
        <v>0</v>
      </c>
      <c r="K20" s="310">
        <v>0</v>
      </c>
      <c r="L20" s="312">
        <v>0</v>
      </c>
    </row>
    <row r="21" spans="2:12" ht="14.4" x14ac:dyDescent="0.3">
      <c r="B21" s="882"/>
      <c r="C21" s="884" t="s">
        <v>2748</v>
      </c>
      <c r="D21" s="309" t="s">
        <v>2761</v>
      </c>
      <c r="E21" s="342">
        <v>13795073</v>
      </c>
      <c r="F21" s="304">
        <v>0</v>
      </c>
      <c r="G21" s="343">
        <v>13795073</v>
      </c>
      <c r="H21" s="304">
        <v>0</v>
      </c>
      <c r="I21" s="311">
        <v>8463185</v>
      </c>
      <c r="J21" s="310">
        <v>0</v>
      </c>
      <c r="K21" s="310">
        <v>0</v>
      </c>
      <c r="L21" s="312">
        <v>0</v>
      </c>
    </row>
    <row r="22" spans="2:12" ht="14.4" x14ac:dyDescent="0.3">
      <c r="B22" s="882"/>
      <c r="C22" s="885"/>
      <c r="D22" s="309" t="s">
        <v>15</v>
      </c>
      <c r="E22" s="342">
        <v>8775000</v>
      </c>
      <c r="F22" s="304">
        <v>40000000</v>
      </c>
      <c r="G22" s="343">
        <v>48775000</v>
      </c>
      <c r="H22" s="304">
        <v>0</v>
      </c>
      <c r="I22" s="311">
        <v>48775000</v>
      </c>
      <c r="J22" s="310">
        <v>0</v>
      </c>
      <c r="K22" s="310">
        <v>0</v>
      </c>
      <c r="L22" s="312">
        <v>0</v>
      </c>
    </row>
    <row r="23" spans="2:12" ht="14.4" x14ac:dyDescent="0.3">
      <c r="B23" s="882"/>
      <c r="C23" s="885"/>
      <c r="D23" s="309" t="s">
        <v>2762</v>
      </c>
      <c r="E23" s="342">
        <v>13300000</v>
      </c>
      <c r="F23" s="304">
        <v>0</v>
      </c>
      <c r="G23" s="343">
        <v>13300000</v>
      </c>
      <c r="H23" s="304">
        <v>0</v>
      </c>
      <c r="I23" s="311">
        <v>13300000</v>
      </c>
      <c r="J23" s="310">
        <v>0</v>
      </c>
      <c r="K23" s="310">
        <v>0</v>
      </c>
      <c r="L23" s="312">
        <v>0</v>
      </c>
    </row>
    <row r="24" spans="2:12" ht="14.4" x14ac:dyDescent="0.3">
      <c r="B24" s="882"/>
      <c r="C24" s="885"/>
      <c r="D24" s="309" t="s">
        <v>18</v>
      </c>
      <c r="E24" s="342">
        <v>0</v>
      </c>
      <c r="F24" s="304">
        <v>4000000</v>
      </c>
      <c r="G24" s="343">
        <v>4000000</v>
      </c>
      <c r="H24" s="304">
        <v>2000000</v>
      </c>
      <c r="I24" s="311">
        <v>2000000</v>
      </c>
      <c r="J24" s="310">
        <v>0</v>
      </c>
      <c r="K24" s="310">
        <v>0</v>
      </c>
      <c r="L24" s="312">
        <v>0</v>
      </c>
    </row>
    <row r="25" spans="2:12" ht="14.4" x14ac:dyDescent="0.3">
      <c r="B25" s="882"/>
      <c r="C25" s="885"/>
      <c r="D25" s="309" t="s">
        <v>2763</v>
      </c>
      <c r="E25" s="342">
        <v>4000000</v>
      </c>
      <c r="F25" s="304">
        <v>0</v>
      </c>
      <c r="G25" s="343">
        <v>4000000</v>
      </c>
      <c r="H25" s="304">
        <v>4000000</v>
      </c>
      <c r="I25" s="311">
        <v>0</v>
      </c>
      <c r="J25" s="310">
        <v>0</v>
      </c>
      <c r="K25" s="310">
        <v>0</v>
      </c>
      <c r="L25" s="312">
        <v>0</v>
      </c>
    </row>
    <row r="26" spans="2:12" ht="14.4" x14ac:dyDescent="0.3">
      <c r="B26" s="882"/>
      <c r="C26" s="885"/>
      <c r="D26" s="309" t="s">
        <v>3435</v>
      </c>
      <c r="E26" s="342">
        <v>1500000</v>
      </c>
      <c r="F26" s="304">
        <v>0</v>
      </c>
      <c r="G26" s="343">
        <v>1500000</v>
      </c>
      <c r="H26" s="304">
        <v>1500000</v>
      </c>
      <c r="I26" s="311">
        <v>0</v>
      </c>
      <c r="J26" s="310">
        <v>0</v>
      </c>
      <c r="K26" s="310">
        <v>0</v>
      </c>
      <c r="L26" s="312">
        <v>0</v>
      </c>
    </row>
    <row r="27" spans="2:12" ht="14.4" x14ac:dyDescent="0.3">
      <c r="B27" s="882"/>
      <c r="C27" s="885"/>
      <c r="D27" s="309" t="s">
        <v>2764</v>
      </c>
      <c r="E27" s="342">
        <v>150000</v>
      </c>
      <c r="F27" s="304">
        <v>0</v>
      </c>
      <c r="G27" s="343">
        <v>150000</v>
      </c>
      <c r="H27" s="304">
        <v>150000</v>
      </c>
      <c r="I27" s="311">
        <v>0</v>
      </c>
      <c r="J27" s="310">
        <v>0</v>
      </c>
      <c r="K27" s="310">
        <v>0</v>
      </c>
      <c r="L27" s="312">
        <v>0</v>
      </c>
    </row>
    <row r="28" spans="2:12" ht="14.4" x14ac:dyDescent="0.3">
      <c r="B28" s="882"/>
      <c r="C28" s="885"/>
      <c r="D28" s="309" t="s">
        <v>2765</v>
      </c>
      <c r="E28" s="342">
        <v>150000</v>
      </c>
      <c r="F28" s="304">
        <v>0</v>
      </c>
      <c r="G28" s="343">
        <v>150000</v>
      </c>
      <c r="H28" s="304">
        <v>150000</v>
      </c>
      <c r="I28" s="311">
        <v>0</v>
      </c>
      <c r="J28" s="310">
        <v>0</v>
      </c>
      <c r="K28" s="310">
        <v>0</v>
      </c>
      <c r="L28" s="312">
        <v>0</v>
      </c>
    </row>
    <row r="29" spans="2:12" ht="14.4" x14ac:dyDescent="0.3">
      <c r="B29" s="882"/>
      <c r="C29" s="885"/>
      <c r="D29" s="309" t="s">
        <v>2766</v>
      </c>
      <c r="E29" s="342">
        <v>4875000</v>
      </c>
      <c r="F29" s="304">
        <v>0</v>
      </c>
      <c r="G29" s="343">
        <v>4875000</v>
      </c>
      <c r="H29" s="304">
        <v>4875000</v>
      </c>
      <c r="I29" s="311">
        <v>0</v>
      </c>
      <c r="J29" s="310">
        <v>0</v>
      </c>
      <c r="K29" s="310">
        <v>0</v>
      </c>
      <c r="L29" s="312">
        <v>0</v>
      </c>
    </row>
    <row r="30" spans="2:12" ht="14.4" x14ac:dyDescent="0.3">
      <c r="B30" s="882"/>
      <c r="C30" s="885"/>
      <c r="D30" s="309" t="s">
        <v>2767</v>
      </c>
      <c r="E30" s="342">
        <v>2670202</v>
      </c>
      <c r="F30" s="304">
        <v>0</v>
      </c>
      <c r="G30" s="343">
        <v>2670202</v>
      </c>
      <c r="H30" s="304">
        <v>2670202</v>
      </c>
      <c r="I30" s="311">
        <v>0</v>
      </c>
      <c r="J30" s="310">
        <v>0</v>
      </c>
      <c r="K30" s="310">
        <v>0</v>
      </c>
      <c r="L30" s="312">
        <v>0</v>
      </c>
    </row>
    <row r="31" spans="2:12" ht="14.4" x14ac:dyDescent="0.3">
      <c r="B31" s="882"/>
      <c r="C31" s="885"/>
      <c r="D31" s="309" t="s">
        <v>2768</v>
      </c>
      <c r="E31" s="342">
        <v>200000</v>
      </c>
      <c r="F31" s="304">
        <v>0</v>
      </c>
      <c r="G31" s="343">
        <v>200000</v>
      </c>
      <c r="H31" s="304">
        <v>200000</v>
      </c>
      <c r="I31" s="311">
        <v>0</v>
      </c>
      <c r="J31" s="310">
        <v>0</v>
      </c>
      <c r="K31" s="310">
        <v>0</v>
      </c>
      <c r="L31" s="312">
        <v>0</v>
      </c>
    </row>
    <row r="32" spans="2:12" ht="14.4" x14ac:dyDescent="0.3">
      <c r="B32" s="882"/>
      <c r="C32" s="885"/>
      <c r="D32" s="309" t="s">
        <v>2769</v>
      </c>
      <c r="E32" s="342">
        <v>330000</v>
      </c>
      <c r="F32" s="304">
        <v>0</v>
      </c>
      <c r="G32" s="343">
        <v>330000</v>
      </c>
      <c r="H32" s="304">
        <v>330000</v>
      </c>
      <c r="I32" s="311">
        <v>0</v>
      </c>
      <c r="J32" s="310">
        <v>0</v>
      </c>
      <c r="K32" s="310">
        <v>0</v>
      </c>
      <c r="L32" s="312">
        <v>0</v>
      </c>
    </row>
    <row r="33" spans="2:12" ht="14.4" x14ac:dyDescent="0.3">
      <c r="B33" s="882"/>
      <c r="C33" s="885"/>
      <c r="D33" s="309" t="s">
        <v>2770</v>
      </c>
      <c r="E33" s="342">
        <v>20000</v>
      </c>
      <c r="F33" s="304">
        <v>0</v>
      </c>
      <c r="G33" s="343">
        <v>20000</v>
      </c>
      <c r="H33" s="304">
        <v>20000</v>
      </c>
      <c r="I33" s="311">
        <v>0</v>
      </c>
      <c r="J33" s="310">
        <v>0</v>
      </c>
      <c r="K33" s="310">
        <v>0</v>
      </c>
      <c r="L33" s="312">
        <v>0</v>
      </c>
    </row>
    <row r="34" spans="2:12" ht="14.4" x14ac:dyDescent="0.3">
      <c r="B34" s="882"/>
      <c r="C34" s="885"/>
      <c r="D34" s="309" t="s">
        <v>2771</v>
      </c>
      <c r="E34" s="342">
        <v>16700000</v>
      </c>
      <c r="F34" s="304">
        <v>0</v>
      </c>
      <c r="G34" s="343">
        <v>16700000</v>
      </c>
      <c r="H34" s="304">
        <v>0</v>
      </c>
      <c r="I34" s="311">
        <v>0</v>
      </c>
      <c r="J34" s="310">
        <v>0</v>
      </c>
      <c r="K34" s="310">
        <v>0</v>
      </c>
      <c r="L34" s="312">
        <v>0</v>
      </c>
    </row>
    <row r="35" spans="2:12" ht="14.4" x14ac:dyDescent="0.3">
      <c r="B35" s="882"/>
      <c r="C35" s="886"/>
      <c r="D35" s="309" t="s">
        <v>2772</v>
      </c>
      <c r="E35" s="342">
        <v>11844698</v>
      </c>
      <c r="F35" s="304">
        <v>0</v>
      </c>
      <c r="G35" s="343">
        <v>11844698</v>
      </c>
      <c r="H35" s="304">
        <v>2116943</v>
      </c>
      <c r="I35" s="311">
        <v>0</v>
      </c>
      <c r="J35" s="310">
        <v>0</v>
      </c>
      <c r="K35" s="310">
        <v>0</v>
      </c>
      <c r="L35" s="312">
        <v>0</v>
      </c>
    </row>
    <row r="36" spans="2:12" ht="14.4" x14ac:dyDescent="0.3">
      <c r="B36" s="882"/>
      <c r="C36" s="884" t="s">
        <v>2749</v>
      </c>
      <c r="D36" s="309" t="s">
        <v>2773</v>
      </c>
      <c r="E36" s="342">
        <v>400000</v>
      </c>
      <c r="F36" s="304">
        <v>0</v>
      </c>
      <c r="G36" s="343">
        <v>400000</v>
      </c>
      <c r="H36" s="304">
        <v>400000</v>
      </c>
      <c r="I36" s="311">
        <v>0</v>
      </c>
      <c r="J36" s="310">
        <v>0</v>
      </c>
      <c r="K36" s="310">
        <v>0</v>
      </c>
      <c r="L36" s="312">
        <v>0</v>
      </c>
    </row>
    <row r="37" spans="2:12" ht="14.4" x14ac:dyDescent="0.3">
      <c r="B37" s="882"/>
      <c r="C37" s="885"/>
      <c r="D37" s="309" t="s">
        <v>14</v>
      </c>
      <c r="E37" s="342">
        <v>8000000</v>
      </c>
      <c r="F37" s="304">
        <v>17000000</v>
      </c>
      <c r="G37" s="343">
        <v>25000000</v>
      </c>
      <c r="H37" s="304">
        <v>8000000</v>
      </c>
      <c r="I37" s="311">
        <v>17000000</v>
      </c>
      <c r="J37" s="310">
        <v>0</v>
      </c>
      <c r="K37" s="310">
        <v>0</v>
      </c>
      <c r="L37" s="312">
        <v>0</v>
      </c>
    </row>
    <row r="38" spans="2:12" ht="14.4" x14ac:dyDescent="0.3">
      <c r="B38" s="882"/>
      <c r="C38" s="885"/>
      <c r="D38" s="309" t="s">
        <v>2774</v>
      </c>
      <c r="E38" s="342">
        <v>1600000</v>
      </c>
      <c r="F38" s="304">
        <v>0</v>
      </c>
      <c r="G38" s="343">
        <v>1600000</v>
      </c>
      <c r="H38" s="304">
        <v>1600000</v>
      </c>
      <c r="I38" s="311">
        <v>0</v>
      </c>
      <c r="J38" s="310">
        <v>0</v>
      </c>
      <c r="K38" s="310">
        <v>0</v>
      </c>
      <c r="L38" s="312">
        <v>0</v>
      </c>
    </row>
    <row r="39" spans="2:12" ht="14.4" x14ac:dyDescent="0.3">
      <c r="B39" s="882"/>
      <c r="C39" s="885"/>
      <c r="D39" s="309" t="s">
        <v>2775</v>
      </c>
      <c r="E39" s="342">
        <v>100000</v>
      </c>
      <c r="F39" s="304">
        <v>0</v>
      </c>
      <c r="G39" s="343">
        <v>100000</v>
      </c>
      <c r="H39" s="304">
        <v>100000</v>
      </c>
      <c r="I39" s="311">
        <v>0</v>
      </c>
      <c r="J39" s="310">
        <v>0</v>
      </c>
      <c r="K39" s="310">
        <v>0</v>
      </c>
      <c r="L39" s="312">
        <v>0</v>
      </c>
    </row>
    <row r="40" spans="2:12" ht="14.4" x14ac:dyDescent="0.3">
      <c r="B40" s="882"/>
      <c r="C40" s="885"/>
      <c r="D40" s="309" t="s">
        <v>2776</v>
      </c>
      <c r="E40" s="342">
        <v>350000</v>
      </c>
      <c r="F40" s="304">
        <v>0</v>
      </c>
      <c r="G40" s="343">
        <v>350000</v>
      </c>
      <c r="H40" s="304">
        <v>350000</v>
      </c>
      <c r="I40" s="311">
        <v>0</v>
      </c>
      <c r="J40" s="310">
        <v>0</v>
      </c>
      <c r="K40" s="310">
        <v>0</v>
      </c>
      <c r="L40" s="312">
        <v>0</v>
      </c>
    </row>
    <row r="41" spans="2:12" ht="14.4" x14ac:dyDescent="0.3">
      <c r="B41" s="882"/>
      <c r="C41" s="885"/>
      <c r="D41" s="309" t="s">
        <v>2777</v>
      </c>
      <c r="E41" s="342">
        <v>500000</v>
      </c>
      <c r="F41" s="304">
        <v>0</v>
      </c>
      <c r="G41" s="343">
        <v>500000</v>
      </c>
      <c r="H41" s="304">
        <v>306927.71999999997</v>
      </c>
      <c r="I41" s="311">
        <v>0</v>
      </c>
      <c r="J41" s="310">
        <v>0</v>
      </c>
      <c r="K41" s="310">
        <v>0</v>
      </c>
      <c r="L41" s="312">
        <v>0</v>
      </c>
    </row>
    <row r="42" spans="2:12" ht="14.4" x14ac:dyDescent="0.3">
      <c r="B42" s="882"/>
      <c r="C42" s="885"/>
      <c r="D42" s="309" t="s">
        <v>2778</v>
      </c>
      <c r="E42" s="342">
        <v>500000</v>
      </c>
      <c r="F42" s="304">
        <v>0</v>
      </c>
      <c r="G42" s="343">
        <v>500000</v>
      </c>
      <c r="H42" s="304">
        <v>500000</v>
      </c>
      <c r="I42" s="311">
        <v>0</v>
      </c>
      <c r="J42" s="310">
        <v>0</v>
      </c>
      <c r="K42" s="310">
        <v>0</v>
      </c>
      <c r="L42" s="312">
        <v>0</v>
      </c>
    </row>
    <row r="43" spans="2:12" ht="14.4" x14ac:dyDescent="0.3">
      <c r="B43" s="882"/>
      <c r="C43" s="885"/>
      <c r="D43" s="309" t="s">
        <v>3481</v>
      </c>
      <c r="E43" s="342">
        <v>6000000</v>
      </c>
      <c r="F43" s="304">
        <v>0</v>
      </c>
      <c r="G43" s="343">
        <v>6000000</v>
      </c>
      <c r="H43" s="304">
        <v>475382</v>
      </c>
      <c r="I43" s="311">
        <v>0</v>
      </c>
      <c r="J43" s="310">
        <v>0</v>
      </c>
      <c r="K43" s="310">
        <v>0</v>
      </c>
      <c r="L43" s="312">
        <v>0</v>
      </c>
    </row>
    <row r="44" spans="2:12" ht="14.4" x14ac:dyDescent="0.3">
      <c r="B44" s="882"/>
      <c r="C44" s="885"/>
      <c r="D44" s="309" t="s">
        <v>2779</v>
      </c>
      <c r="E44" s="342">
        <v>500000</v>
      </c>
      <c r="F44" s="304">
        <v>0</v>
      </c>
      <c r="G44" s="343">
        <v>500000</v>
      </c>
      <c r="H44" s="304">
        <v>500000</v>
      </c>
      <c r="I44" s="311">
        <v>0</v>
      </c>
      <c r="J44" s="310">
        <v>0</v>
      </c>
      <c r="K44" s="310">
        <v>0</v>
      </c>
      <c r="L44" s="312">
        <v>0</v>
      </c>
    </row>
    <row r="45" spans="2:12" ht="14.4" x14ac:dyDescent="0.3">
      <c r="B45" s="882"/>
      <c r="C45" s="885"/>
      <c r="D45" s="309" t="s">
        <v>2780</v>
      </c>
      <c r="E45" s="342">
        <v>7500000</v>
      </c>
      <c r="F45" s="304">
        <v>0</v>
      </c>
      <c r="G45" s="343">
        <v>7500000</v>
      </c>
      <c r="H45" s="304">
        <v>7229026</v>
      </c>
      <c r="I45" s="311">
        <v>0</v>
      </c>
      <c r="J45" s="310">
        <v>0</v>
      </c>
      <c r="K45" s="310">
        <v>0</v>
      </c>
      <c r="L45" s="312">
        <v>0</v>
      </c>
    </row>
    <row r="46" spans="2:12" ht="14.4" x14ac:dyDescent="0.3">
      <c r="B46" s="882"/>
      <c r="C46" s="885"/>
      <c r="D46" s="309" t="s">
        <v>2781</v>
      </c>
      <c r="E46" s="342">
        <v>350000</v>
      </c>
      <c r="F46" s="304">
        <v>0</v>
      </c>
      <c r="G46" s="343">
        <v>350000</v>
      </c>
      <c r="H46" s="304">
        <v>350000</v>
      </c>
      <c r="I46" s="311">
        <v>0</v>
      </c>
      <c r="J46" s="310">
        <v>0</v>
      </c>
      <c r="K46" s="310">
        <v>0</v>
      </c>
      <c r="L46" s="312">
        <v>0</v>
      </c>
    </row>
    <row r="47" spans="2:12" ht="14.4" x14ac:dyDescent="0.3">
      <c r="B47" s="882"/>
      <c r="C47" s="886"/>
      <c r="D47" s="309" t="s">
        <v>2782</v>
      </c>
      <c r="E47" s="342">
        <v>3825000</v>
      </c>
      <c r="F47" s="304">
        <v>0</v>
      </c>
      <c r="G47" s="343">
        <v>3825000</v>
      </c>
      <c r="H47" s="304">
        <v>158783</v>
      </c>
      <c r="I47" s="311">
        <v>0</v>
      </c>
      <c r="J47" s="310">
        <v>0</v>
      </c>
      <c r="K47" s="310">
        <v>0</v>
      </c>
      <c r="L47" s="312">
        <v>0</v>
      </c>
    </row>
    <row r="48" spans="2:12" ht="14.4" x14ac:dyDescent="0.3">
      <c r="B48" s="883"/>
      <c r="C48" s="316" t="s">
        <v>12</v>
      </c>
      <c r="D48" s="316"/>
      <c r="E48" s="348">
        <f>SUBTOTAL(9,E12:E47)</f>
        <v>166334973</v>
      </c>
      <c r="F48" s="318">
        <f t="shared" ref="F48:L48" si="2">SUBTOTAL(9,F12:F47)</f>
        <v>68575000</v>
      </c>
      <c r="G48" s="349">
        <f t="shared" si="2"/>
        <v>234909973</v>
      </c>
      <c r="H48" s="318">
        <f t="shared" si="2"/>
        <v>69978026.799999997</v>
      </c>
      <c r="I48" s="320">
        <f t="shared" si="2"/>
        <v>106338185</v>
      </c>
      <c r="J48" s="317">
        <f t="shared" si="2"/>
        <v>0</v>
      </c>
      <c r="K48" s="317">
        <f t="shared" si="2"/>
        <v>0</v>
      </c>
      <c r="L48" s="321">
        <f t="shared" si="2"/>
        <v>0</v>
      </c>
    </row>
    <row r="49" spans="2:12" ht="14.4" x14ac:dyDescent="0.3">
      <c r="B49" s="881" t="s">
        <v>2750</v>
      </c>
      <c r="C49" s="884" t="s">
        <v>2750</v>
      </c>
      <c r="D49" s="309" t="s">
        <v>2783</v>
      </c>
      <c r="E49" s="342">
        <v>300000</v>
      </c>
      <c r="F49" s="304">
        <v>0</v>
      </c>
      <c r="G49" s="343">
        <v>300000</v>
      </c>
      <c r="H49" s="304">
        <v>157971.34</v>
      </c>
      <c r="I49" s="311">
        <v>0</v>
      </c>
      <c r="J49" s="310">
        <v>0</v>
      </c>
      <c r="K49" s="310">
        <v>0</v>
      </c>
      <c r="L49" s="312">
        <v>0</v>
      </c>
    </row>
    <row r="50" spans="2:12" ht="14.4" x14ac:dyDescent="0.3">
      <c r="B50" s="882"/>
      <c r="C50" s="885"/>
      <c r="D50" s="309" t="s">
        <v>2784</v>
      </c>
      <c r="E50" s="342">
        <v>300000</v>
      </c>
      <c r="F50" s="304">
        <v>0</v>
      </c>
      <c r="G50" s="343">
        <v>300000</v>
      </c>
      <c r="H50" s="304">
        <v>0</v>
      </c>
      <c r="I50" s="311">
        <v>300000</v>
      </c>
      <c r="J50" s="310">
        <v>0</v>
      </c>
      <c r="K50" s="310">
        <v>0</v>
      </c>
      <c r="L50" s="312">
        <v>0</v>
      </c>
    </row>
    <row r="51" spans="2:12" ht="14.4" x14ac:dyDescent="0.3">
      <c r="B51" s="882"/>
      <c r="C51" s="886"/>
      <c r="D51" s="309" t="s">
        <v>2785</v>
      </c>
      <c r="E51" s="342">
        <v>375000</v>
      </c>
      <c r="F51" s="304">
        <v>0</v>
      </c>
      <c r="G51" s="343">
        <v>375000</v>
      </c>
      <c r="H51" s="304">
        <v>375000</v>
      </c>
      <c r="I51" s="311">
        <v>0</v>
      </c>
      <c r="J51" s="310">
        <v>0</v>
      </c>
      <c r="K51" s="310">
        <v>0</v>
      </c>
      <c r="L51" s="312">
        <v>0</v>
      </c>
    </row>
    <row r="52" spans="2:12" ht="14.4" x14ac:dyDescent="0.3">
      <c r="B52" s="883"/>
      <c r="C52" s="302" t="s">
        <v>12</v>
      </c>
      <c r="D52" s="302"/>
      <c r="E52" s="344">
        <f>SUBTOTAL(9,E49:E51)</f>
        <v>975000</v>
      </c>
      <c r="F52" s="304">
        <f t="shared" ref="F52:L52" si="3">SUBTOTAL(9,F49:F51)</f>
        <v>0</v>
      </c>
      <c r="G52" s="345">
        <f t="shared" si="3"/>
        <v>975000</v>
      </c>
      <c r="H52" s="304">
        <f t="shared" si="3"/>
        <v>532971.34</v>
      </c>
      <c r="I52" s="314">
        <f t="shared" si="3"/>
        <v>300000</v>
      </c>
      <c r="J52" s="303">
        <f t="shared" si="3"/>
        <v>0</v>
      </c>
      <c r="K52" s="303">
        <f t="shared" si="3"/>
        <v>0</v>
      </c>
      <c r="L52" s="306">
        <f t="shared" si="3"/>
        <v>0</v>
      </c>
    </row>
    <row r="53" spans="2:12" ht="14.4" x14ac:dyDescent="0.3">
      <c r="B53" s="882" t="s">
        <v>20</v>
      </c>
      <c r="C53" s="884" t="s">
        <v>29</v>
      </c>
      <c r="D53" s="322" t="s">
        <v>2786</v>
      </c>
      <c r="E53" s="350">
        <v>300000</v>
      </c>
      <c r="F53" s="318">
        <v>0</v>
      </c>
      <c r="G53" s="351">
        <v>300000</v>
      </c>
      <c r="H53" s="318">
        <v>300000</v>
      </c>
      <c r="I53" s="324">
        <v>0</v>
      </c>
      <c r="J53" s="323">
        <v>0</v>
      </c>
      <c r="K53" s="323">
        <v>0</v>
      </c>
      <c r="L53" s="325">
        <v>0</v>
      </c>
    </row>
    <row r="54" spans="2:12" ht="14.4" x14ac:dyDescent="0.3">
      <c r="B54" s="882"/>
      <c r="C54" s="885"/>
      <c r="D54" s="309" t="s">
        <v>21</v>
      </c>
      <c r="E54" s="342">
        <v>500000</v>
      </c>
      <c r="F54" s="304">
        <v>550000</v>
      </c>
      <c r="G54" s="343">
        <v>1050000</v>
      </c>
      <c r="H54" s="304">
        <v>1050000</v>
      </c>
      <c r="I54" s="311">
        <v>0</v>
      </c>
      <c r="J54" s="310">
        <v>0</v>
      </c>
      <c r="K54" s="310">
        <v>0</v>
      </c>
      <c r="L54" s="312">
        <v>0</v>
      </c>
    </row>
    <row r="55" spans="2:12" ht="14.4" x14ac:dyDescent="0.3">
      <c r="B55" s="882"/>
      <c r="C55" s="885"/>
      <c r="D55" s="309" t="s">
        <v>2787</v>
      </c>
      <c r="E55" s="342">
        <v>375000</v>
      </c>
      <c r="F55" s="304">
        <v>0</v>
      </c>
      <c r="G55" s="343">
        <v>375000</v>
      </c>
      <c r="H55" s="304">
        <v>375000</v>
      </c>
      <c r="I55" s="311">
        <v>0</v>
      </c>
      <c r="J55" s="310">
        <v>0</v>
      </c>
      <c r="K55" s="310">
        <v>0</v>
      </c>
      <c r="L55" s="312">
        <v>0</v>
      </c>
    </row>
    <row r="56" spans="2:12" ht="14.4" x14ac:dyDescent="0.3">
      <c r="B56" s="882"/>
      <c r="C56" s="885"/>
      <c r="D56" s="309" t="s">
        <v>2788</v>
      </c>
      <c r="E56" s="342">
        <v>2360000</v>
      </c>
      <c r="F56" s="304">
        <v>0</v>
      </c>
      <c r="G56" s="343">
        <v>2360000</v>
      </c>
      <c r="H56" s="304">
        <v>1137778</v>
      </c>
      <c r="I56" s="311">
        <v>0</v>
      </c>
      <c r="J56" s="310">
        <v>0</v>
      </c>
      <c r="K56" s="310">
        <v>0</v>
      </c>
      <c r="L56" s="312">
        <v>0</v>
      </c>
    </row>
    <row r="57" spans="2:12" ht="14.4" x14ac:dyDescent="0.3">
      <c r="B57" s="883"/>
      <c r="C57" s="302" t="s">
        <v>12</v>
      </c>
      <c r="D57" s="302"/>
      <c r="E57" s="344">
        <f>SUBTOTAL(9,E53:E56)</f>
        <v>3535000</v>
      </c>
      <c r="F57" s="304">
        <f t="shared" ref="F57:L57" si="4">SUBTOTAL(9,F53:F56)</f>
        <v>550000</v>
      </c>
      <c r="G57" s="345">
        <f t="shared" si="4"/>
        <v>4085000</v>
      </c>
      <c r="H57" s="304">
        <f t="shared" si="4"/>
        <v>2862778</v>
      </c>
      <c r="I57" s="314">
        <f t="shared" si="4"/>
        <v>0</v>
      </c>
      <c r="J57" s="303">
        <f t="shared" si="4"/>
        <v>0</v>
      </c>
      <c r="K57" s="303">
        <f t="shared" si="4"/>
        <v>0</v>
      </c>
      <c r="L57" s="306">
        <f t="shared" si="4"/>
        <v>0</v>
      </c>
    </row>
    <row r="58" spans="2:12" ht="18.600000000000001" customHeight="1" x14ac:dyDescent="0.3">
      <c r="B58" s="379" t="s">
        <v>22</v>
      </c>
      <c r="C58" s="340"/>
      <c r="D58" s="340"/>
      <c r="E58" s="352">
        <f>SUBTOTAL(9,E5:E57)</f>
        <v>175619973</v>
      </c>
      <c r="F58" s="341">
        <f t="shared" ref="F58:L58" si="5">SUBTOTAL(9,F5:F57)</f>
        <v>72309500</v>
      </c>
      <c r="G58" s="353">
        <f t="shared" si="5"/>
        <v>247929473</v>
      </c>
      <c r="H58" s="341">
        <f t="shared" si="5"/>
        <v>80959407.140000001</v>
      </c>
      <c r="I58" s="341">
        <f t="shared" si="5"/>
        <v>106638185</v>
      </c>
      <c r="J58" s="341">
        <f t="shared" si="5"/>
        <v>0</v>
      </c>
      <c r="K58" s="341">
        <f t="shared" si="5"/>
        <v>0</v>
      </c>
      <c r="L58" s="371">
        <f t="shared" si="5"/>
        <v>0</v>
      </c>
    </row>
    <row r="59" spans="2:12" ht="18" customHeight="1" x14ac:dyDescent="0.3">
      <c r="B59" s="878" t="s">
        <v>331</v>
      </c>
      <c r="C59" s="879"/>
      <c r="D59" s="879"/>
      <c r="E59" s="879"/>
      <c r="F59" s="879"/>
      <c r="G59" s="879"/>
      <c r="H59" s="879"/>
      <c r="I59" s="879"/>
      <c r="J59" s="879"/>
      <c r="K59" s="879"/>
      <c r="L59" s="880"/>
    </row>
    <row r="60" spans="2:12" ht="15" customHeight="1" x14ac:dyDescent="0.3">
      <c r="B60" s="882" t="s">
        <v>20</v>
      </c>
      <c r="C60" s="884" t="s">
        <v>29</v>
      </c>
      <c r="D60" s="326" t="s">
        <v>2790</v>
      </c>
      <c r="E60" s="354">
        <v>150000</v>
      </c>
      <c r="F60" s="299">
        <v>0</v>
      </c>
      <c r="G60" s="298">
        <v>150000</v>
      </c>
      <c r="H60" s="300">
        <v>122776</v>
      </c>
      <c r="I60" s="315">
        <v>0</v>
      </c>
      <c r="J60" s="298">
        <v>0</v>
      </c>
      <c r="K60" s="298">
        <v>0</v>
      </c>
      <c r="L60" s="301">
        <v>0</v>
      </c>
    </row>
    <row r="61" spans="2:12" ht="15" customHeight="1" x14ac:dyDescent="0.3">
      <c r="B61" s="882"/>
      <c r="C61" s="885"/>
      <c r="D61" s="330" t="s">
        <v>2791</v>
      </c>
      <c r="E61" s="342">
        <v>195000</v>
      </c>
      <c r="F61" s="304">
        <v>0</v>
      </c>
      <c r="G61" s="310">
        <v>195000</v>
      </c>
      <c r="H61" s="305">
        <v>195000</v>
      </c>
      <c r="I61" s="311">
        <v>0</v>
      </c>
      <c r="J61" s="310">
        <v>0</v>
      </c>
      <c r="K61" s="310">
        <v>0</v>
      </c>
      <c r="L61" s="312">
        <v>0</v>
      </c>
    </row>
    <row r="62" spans="2:12" ht="15" customHeight="1" x14ac:dyDescent="0.3">
      <c r="B62" s="882"/>
      <c r="C62" s="885"/>
      <c r="D62" s="330" t="s">
        <v>30</v>
      </c>
      <c r="E62" s="342">
        <v>0</v>
      </c>
      <c r="F62" s="304">
        <v>800000</v>
      </c>
      <c r="G62" s="310">
        <v>800000</v>
      </c>
      <c r="H62" s="305">
        <v>800000</v>
      </c>
      <c r="I62" s="311">
        <v>0</v>
      </c>
      <c r="J62" s="310">
        <v>0</v>
      </c>
      <c r="K62" s="310">
        <v>0</v>
      </c>
      <c r="L62" s="312">
        <v>0</v>
      </c>
    </row>
    <row r="63" spans="2:12" ht="15" customHeight="1" x14ac:dyDescent="0.3">
      <c r="B63" s="883"/>
      <c r="C63" s="302" t="s">
        <v>12</v>
      </c>
      <c r="D63" s="302"/>
      <c r="E63" s="344">
        <f>SUBTOTAL(9,E60:E62)</f>
        <v>345000</v>
      </c>
      <c r="F63" s="304">
        <f t="shared" ref="F63:L63" si="6">SUBTOTAL(9,F60:F62)</f>
        <v>800000</v>
      </c>
      <c r="G63" s="303">
        <f t="shared" si="6"/>
        <v>1145000</v>
      </c>
      <c r="H63" s="305">
        <f t="shared" si="6"/>
        <v>1117776</v>
      </c>
      <c r="I63" s="314">
        <f t="shared" si="6"/>
        <v>0</v>
      </c>
      <c r="J63" s="303">
        <f t="shared" si="6"/>
        <v>0</v>
      </c>
      <c r="K63" s="303">
        <f t="shared" si="6"/>
        <v>0</v>
      </c>
      <c r="L63" s="306">
        <f t="shared" si="6"/>
        <v>0</v>
      </c>
    </row>
    <row r="64" spans="2:12" ht="15" customHeight="1" x14ac:dyDescent="0.3">
      <c r="B64" s="881" t="s">
        <v>2792</v>
      </c>
      <c r="C64" s="884" t="s">
        <v>2789</v>
      </c>
      <c r="D64" s="330" t="s">
        <v>2793</v>
      </c>
      <c r="E64" s="342">
        <v>6809000</v>
      </c>
      <c r="F64" s="304">
        <v>0</v>
      </c>
      <c r="G64" s="310">
        <v>6809000</v>
      </c>
      <c r="H64" s="305">
        <v>0</v>
      </c>
      <c r="I64" s="311">
        <v>0</v>
      </c>
      <c r="J64" s="310">
        <v>0</v>
      </c>
      <c r="K64" s="310">
        <v>0</v>
      </c>
      <c r="L64" s="312">
        <v>6444971.1500000004</v>
      </c>
    </row>
    <row r="65" spans="2:12" ht="15" customHeight="1" x14ac:dyDescent="0.3">
      <c r="B65" s="882"/>
      <c r="C65" s="885"/>
      <c r="D65" s="330" t="s">
        <v>2794</v>
      </c>
      <c r="E65" s="342">
        <v>500000</v>
      </c>
      <c r="F65" s="304">
        <v>0</v>
      </c>
      <c r="G65" s="310">
        <v>500000</v>
      </c>
      <c r="H65" s="305">
        <v>92334.79</v>
      </c>
      <c r="I65" s="311">
        <v>0</v>
      </c>
      <c r="J65" s="310">
        <v>0</v>
      </c>
      <c r="K65" s="310">
        <v>0</v>
      </c>
      <c r="L65" s="312">
        <v>0</v>
      </c>
    </row>
    <row r="66" spans="2:12" ht="15" customHeight="1" x14ac:dyDescent="0.3">
      <c r="B66" s="882"/>
      <c r="C66" s="885"/>
      <c r="D66" s="330" t="s">
        <v>2795</v>
      </c>
      <c r="E66" s="342">
        <v>136500</v>
      </c>
      <c r="F66" s="304">
        <v>0</v>
      </c>
      <c r="G66" s="310">
        <v>136500</v>
      </c>
      <c r="H66" s="305">
        <v>49333.32</v>
      </c>
      <c r="I66" s="311">
        <v>0</v>
      </c>
      <c r="J66" s="310">
        <v>0</v>
      </c>
      <c r="K66" s="310">
        <v>0</v>
      </c>
      <c r="L66" s="312">
        <v>0</v>
      </c>
    </row>
    <row r="67" spans="2:12" ht="15" customHeight="1" x14ac:dyDescent="0.3">
      <c r="B67" s="882"/>
      <c r="C67" s="885"/>
      <c r="D67" s="330" t="s">
        <v>2796</v>
      </c>
      <c r="E67" s="342">
        <v>50000</v>
      </c>
      <c r="F67" s="304">
        <v>0</v>
      </c>
      <c r="G67" s="310">
        <v>50000</v>
      </c>
      <c r="H67" s="305">
        <v>50000</v>
      </c>
      <c r="I67" s="311">
        <v>0</v>
      </c>
      <c r="J67" s="310">
        <v>0</v>
      </c>
      <c r="K67" s="310">
        <v>0</v>
      </c>
      <c r="L67" s="312">
        <v>0</v>
      </c>
    </row>
    <row r="68" spans="2:12" ht="15" customHeight="1" x14ac:dyDescent="0.3">
      <c r="B68" s="882"/>
      <c r="C68" s="885"/>
      <c r="D68" s="330" t="s">
        <v>2797</v>
      </c>
      <c r="E68" s="342">
        <v>187000</v>
      </c>
      <c r="F68" s="304">
        <v>0</v>
      </c>
      <c r="G68" s="310">
        <v>187000</v>
      </c>
      <c r="H68" s="305">
        <v>110083.32</v>
      </c>
      <c r="I68" s="311">
        <v>0</v>
      </c>
      <c r="J68" s="310">
        <v>0</v>
      </c>
      <c r="K68" s="310">
        <v>0</v>
      </c>
      <c r="L68" s="312">
        <v>0</v>
      </c>
    </row>
    <row r="69" spans="2:12" ht="15" customHeight="1" x14ac:dyDescent="0.3">
      <c r="B69" s="882"/>
      <c r="C69" s="885"/>
      <c r="D69" s="330" t="s">
        <v>24</v>
      </c>
      <c r="E69" s="342">
        <v>0</v>
      </c>
      <c r="F69" s="304">
        <v>200000</v>
      </c>
      <c r="G69" s="310">
        <v>200000</v>
      </c>
      <c r="H69" s="305">
        <v>200000</v>
      </c>
      <c r="I69" s="311">
        <v>0</v>
      </c>
      <c r="J69" s="310">
        <v>0</v>
      </c>
      <c r="K69" s="310">
        <v>0</v>
      </c>
      <c r="L69" s="312">
        <v>0</v>
      </c>
    </row>
    <row r="70" spans="2:12" ht="15" customHeight="1" x14ac:dyDescent="0.3">
      <c r="B70" s="882"/>
      <c r="C70" s="885"/>
      <c r="D70" s="330" t="s">
        <v>2798</v>
      </c>
      <c r="E70" s="342">
        <v>17030000</v>
      </c>
      <c r="F70" s="304">
        <v>0</v>
      </c>
      <c r="G70" s="310">
        <v>17030000</v>
      </c>
      <c r="H70" s="305">
        <v>13689937.49</v>
      </c>
      <c r="I70" s="311">
        <v>0</v>
      </c>
      <c r="J70" s="310">
        <v>0</v>
      </c>
      <c r="K70" s="310">
        <v>0</v>
      </c>
      <c r="L70" s="312">
        <v>0</v>
      </c>
    </row>
    <row r="71" spans="2:12" ht="15" customHeight="1" x14ac:dyDescent="0.3">
      <c r="B71" s="882"/>
      <c r="C71" s="885"/>
      <c r="D71" s="330" t="s">
        <v>25</v>
      </c>
      <c r="E71" s="342">
        <v>0</v>
      </c>
      <c r="F71" s="304">
        <v>3500000</v>
      </c>
      <c r="G71" s="310">
        <v>3500000</v>
      </c>
      <c r="H71" s="305">
        <v>2000000</v>
      </c>
      <c r="I71" s="311">
        <v>1500000</v>
      </c>
      <c r="J71" s="310">
        <v>0</v>
      </c>
      <c r="K71" s="310">
        <v>0</v>
      </c>
      <c r="L71" s="312">
        <v>0</v>
      </c>
    </row>
    <row r="72" spans="2:12" ht="15" customHeight="1" x14ac:dyDescent="0.3">
      <c r="B72" s="882"/>
      <c r="C72" s="885"/>
      <c r="D72" s="330" t="s">
        <v>2799</v>
      </c>
      <c r="E72" s="342">
        <v>520000</v>
      </c>
      <c r="F72" s="304">
        <v>0</v>
      </c>
      <c r="G72" s="310">
        <v>520000</v>
      </c>
      <c r="H72" s="305">
        <v>389057</v>
      </c>
      <c r="I72" s="311">
        <v>0</v>
      </c>
      <c r="J72" s="310">
        <v>0</v>
      </c>
      <c r="K72" s="310">
        <v>0</v>
      </c>
      <c r="L72" s="312">
        <v>0</v>
      </c>
    </row>
    <row r="73" spans="2:12" ht="15" customHeight="1" x14ac:dyDescent="0.3">
      <c r="B73" s="882"/>
      <c r="C73" s="885"/>
      <c r="D73" s="330" t="s">
        <v>26</v>
      </c>
      <c r="E73" s="342">
        <v>0</v>
      </c>
      <c r="F73" s="304">
        <v>400000</v>
      </c>
      <c r="G73" s="310">
        <v>400000</v>
      </c>
      <c r="H73" s="305">
        <v>250000</v>
      </c>
      <c r="I73" s="311">
        <v>150000</v>
      </c>
      <c r="J73" s="310">
        <v>0</v>
      </c>
      <c r="K73" s="310">
        <v>0</v>
      </c>
      <c r="L73" s="312">
        <v>0</v>
      </c>
    </row>
    <row r="74" spans="2:12" ht="15" customHeight="1" x14ac:dyDescent="0.3">
      <c r="B74" s="882"/>
      <c r="C74" s="885"/>
      <c r="D74" s="330" t="s">
        <v>2800</v>
      </c>
      <c r="E74" s="342">
        <v>150000</v>
      </c>
      <c r="F74" s="304">
        <v>0</v>
      </c>
      <c r="G74" s="310">
        <v>150000</v>
      </c>
      <c r="H74" s="305">
        <v>150000</v>
      </c>
      <c r="I74" s="311">
        <v>0</v>
      </c>
      <c r="J74" s="310">
        <v>0</v>
      </c>
      <c r="K74" s="310">
        <v>0</v>
      </c>
      <c r="L74" s="312">
        <v>0</v>
      </c>
    </row>
    <row r="75" spans="2:12" ht="15" customHeight="1" x14ac:dyDescent="0.3">
      <c r="B75" s="882"/>
      <c r="C75" s="885"/>
      <c r="D75" s="330" t="s">
        <v>27</v>
      </c>
      <c r="E75" s="342">
        <v>0</v>
      </c>
      <c r="F75" s="304">
        <v>810000</v>
      </c>
      <c r="G75" s="310">
        <v>810000</v>
      </c>
      <c r="H75" s="305">
        <v>810000</v>
      </c>
      <c r="I75" s="311">
        <v>0</v>
      </c>
      <c r="J75" s="310">
        <v>0</v>
      </c>
      <c r="K75" s="310">
        <v>0</v>
      </c>
      <c r="L75" s="312">
        <v>0</v>
      </c>
    </row>
    <row r="76" spans="2:12" ht="27.6" x14ac:dyDescent="0.3">
      <c r="B76" s="882"/>
      <c r="C76" s="885"/>
      <c r="D76" s="330" t="s">
        <v>2801</v>
      </c>
      <c r="E76" s="342">
        <v>8500000</v>
      </c>
      <c r="F76" s="304">
        <v>0</v>
      </c>
      <c r="G76" s="310">
        <v>8500000</v>
      </c>
      <c r="H76" s="305">
        <v>433114.88</v>
      </c>
      <c r="I76" s="311">
        <v>0</v>
      </c>
      <c r="J76" s="310">
        <v>0</v>
      </c>
      <c r="K76" s="310">
        <v>0</v>
      </c>
      <c r="L76" s="312">
        <v>0</v>
      </c>
    </row>
    <row r="77" spans="2:12" ht="27.6" x14ac:dyDescent="0.3">
      <c r="B77" s="882"/>
      <c r="C77" s="885"/>
      <c r="D77" s="330" t="s">
        <v>2802</v>
      </c>
      <c r="E77" s="342">
        <v>11500000</v>
      </c>
      <c r="F77" s="304">
        <v>0</v>
      </c>
      <c r="G77" s="310">
        <v>11500000</v>
      </c>
      <c r="H77" s="305">
        <v>5712500</v>
      </c>
      <c r="I77" s="311">
        <v>5712500</v>
      </c>
      <c r="J77" s="310">
        <v>0</v>
      </c>
      <c r="K77" s="310">
        <v>0</v>
      </c>
      <c r="L77" s="312">
        <v>0</v>
      </c>
    </row>
    <row r="78" spans="2:12" ht="27.6" x14ac:dyDescent="0.3">
      <c r="B78" s="882"/>
      <c r="C78" s="885"/>
      <c r="D78" s="330" t="s">
        <v>2803</v>
      </c>
      <c r="E78" s="342">
        <v>8500000</v>
      </c>
      <c r="F78" s="304">
        <v>0</v>
      </c>
      <c r="G78" s="310">
        <v>8500000</v>
      </c>
      <c r="H78" s="305">
        <v>4203750</v>
      </c>
      <c r="I78" s="311">
        <v>4203750</v>
      </c>
      <c r="J78" s="310">
        <v>0</v>
      </c>
      <c r="K78" s="310">
        <v>0</v>
      </c>
      <c r="L78" s="312">
        <v>0</v>
      </c>
    </row>
    <row r="79" spans="2:12" ht="27.6" x14ac:dyDescent="0.3">
      <c r="B79" s="882"/>
      <c r="C79" s="885"/>
      <c r="D79" s="330" t="s">
        <v>2804</v>
      </c>
      <c r="E79" s="342">
        <v>10800000</v>
      </c>
      <c r="F79" s="304">
        <v>0</v>
      </c>
      <c r="G79" s="310">
        <v>10800000</v>
      </c>
      <c r="H79" s="305">
        <v>4000000</v>
      </c>
      <c r="I79" s="311">
        <v>4000000</v>
      </c>
      <c r="J79" s="310">
        <v>2791313.1999999993</v>
      </c>
      <c r="K79" s="310">
        <v>0</v>
      </c>
      <c r="L79" s="312">
        <v>0</v>
      </c>
    </row>
    <row r="80" spans="2:12" ht="27.6" x14ac:dyDescent="0.3">
      <c r="B80" s="882"/>
      <c r="C80" s="885"/>
      <c r="D80" s="330" t="s">
        <v>2805</v>
      </c>
      <c r="E80" s="342">
        <v>7000000</v>
      </c>
      <c r="F80" s="304">
        <v>0</v>
      </c>
      <c r="G80" s="310">
        <v>7000000</v>
      </c>
      <c r="H80" s="305">
        <v>1600000</v>
      </c>
      <c r="I80" s="311">
        <v>2800000</v>
      </c>
      <c r="J80" s="310">
        <v>1538000</v>
      </c>
      <c r="K80" s="310">
        <v>0</v>
      </c>
      <c r="L80" s="312">
        <v>0</v>
      </c>
    </row>
    <row r="81" spans="2:12" ht="27.6" x14ac:dyDescent="0.3">
      <c r="B81" s="882"/>
      <c r="C81" s="885"/>
      <c r="D81" s="330" t="s">
        <v>2806</v>
      </c>
      <c r="E81" s="342">
        <v>8500000</v>
      </c>
      <c r="F81" s="304">
        <v>0</v>
      </c>
      <c r="G81" s="310">
        <v>8500000</v>
      </c>
      <c r="H81" s="305">
        <v>4284469.72</v>
      </c>
      <c r="I81" s="311">
        <v>0</v>
      </c>
      <c r="J81" s="310">
        <v>0</v>
      </c>
      <c r="K81" s="310">
        <v>0</v>
      </c>
      <c r="L81" s="312">
        <v>0</v>
      </c>
    </row>
    <row r="82" spans="2:12" ht="15" customHeight="1" x14ac:dyDescent="0.3">
      <c r="B82" s="882"/>
      <c r="C82" s="885"/>
      <c r="D82" s="330" t="s">
        <v>28</v>
      </c>
      <c r="E82" s="342">
        <v>0</v>
      </c>
      <c r="F82" s="304">
        <v>2500000</v>
      </c>
      <c r="G82" s="310">
        <v>2500000</v>
      </c>
      <c r="H82" s="305">
        <v>2500000</v>
      </c>
      <c r="I82" s="311">
        <v>0</v>
      </c>
      <c r="J82" s="310">
        <v>0</v>
      </c>
      <c r="K82" s="310">
        <v>0</v>
      </c>
      <c r="L82" s="312">
        <v>0</v>
      </c>
    </row>
    <row r="83" spans="2:12" ht="15" customHeight="1" x14ac:dyDescent="0.3">
      <c r="B83" s="883"/>
      <c r="C83" s="302" t="s">
        <v>12</v>
      </c>
      <c r="D83" s="302"/>
      <c r="E83" s="344">
        <f>SUBTOTAL(9,E64:E82)</f>
        <v>80182500</v>
      </c>
      <c r="F83" s="304">
        <f t="shared" ref="F83:L83" si="7">SUBTOTAL(9,F64:F82)</f>
        <v>7410000</v>
      </c>
      <c r="G83" s="303">
        <f t="shared" si="7"/>
        <v>87592500</v>
      </c>
      <c r="H83" s="305">
        <f t="shared" si="7"/>
        <v>40524580.519999996</v>
      </c>
      <c r="I83" s="314">
        <f t="shared" si="7"/>
        <v>18366250</v>
      </c>
      <c r="J83" s="303">
        <f t="shared" si="7"/>
        <v>4329313.1999999993</v>
      </c>
      <c r="K83" s="303">
        <f t="shared" si="7"/>
        <v>0</v>
      </c>
      <c r="L83" s="306">
        <f t="shared" si="7"/>
        <v>6444971.1500000004</v>
      </c>
    </row>
    <row r="84" spans="2:12" ht="15" customHeight="1" x14ac:dyDescent="0.3">
      <c r="B84" s="881" t="s">
        <v>2807</v>
      </c>
      <c r="C84" s="884" t="s">
        <v>2789</v>
      </c>
      <c r="D84" s="330" t="s">
        <v>2808</v>
      </c>
      <c r="E84" s="342">
        <v>194154</v>
      </c>
      <c r="F84" s="304">
        <v>0</v>
      </c>
      <c r="G84" s="310">
        <v>194154</v>
      </c>
      <c r="H84" s="305">
        <v>158696</v>
      </c>
      <c r="I84" s="311">
        <v>0</v>
      </c>
      <c r="J84" s="310">
        <v>0</v>
      </c>
      <c r="K84" s="310">
        <v>0</v>
      </c>
      <c r="L84" s="312">
        <v>0</v>
      </c>
    </row>
    <row r="85" spans="2:12" ht="15" customHeight="1" x14ac:dyDescent="0.3">
      <c r="B85" s="882"/>
      <c r="C85" s="886"/>
      <c r="D85" s="326" t="s">
        <v>2809</v>
      </c>
      <c r="E85" s="346">
        <v>2000000</v>
      </c>
      <c r="F85" s="299">
        <v>0</v>
      </c>
      <c r="G85" s="298">
        <v>2000000</v>
      </c>
      <c r="H85" s="300">
        <v>949870</v>
      </c>
      <c r="I85" s="315">
        <v>500000</v>
      </c>
      <c r="J85" s="298">
        <v>500000.35000000009</v>
      </c>
      <c r="K85" s="298">
        <v>0</v>
      </c>
      <c r="L85" s="301">
        <v>0</v>
      </c>
    </row>
    <row r="86" spans="2:12" ht="15" customHeight="1" x14ac:dyDescent="0.3">
      <c r="B86" s="882"/>
      <c r="C86" s="329" t="s">
        <v>12</v>
      </c>
      <c r="D86" s="361"/>
      <c r="E86" s="362">
        <f>SUBTOTAL(9,E84:E85)</f>
        <v>2194154</v>
      </c>
      <c r="F86" s="333">
        <f t="shared" ref="F86:L86" si="8">SUBTOTAL(9,F84:F85)</f>
        <v>0</v>
      </c>
      <c r="G86" s="363">
        <f t="shared" si="8"/>
        <v>2194154</v>
      </c>
      <c r="H86" s="335">
        <f t="shared" si="8"/>
        <v>1108566</v>
      </c>
      <c r="I86" s="364">
        <f t="shared" si="8"/>
        <v>500000</v>
      </c>
      <c r="J86" s="363">
        <f t="shared" si="8"/>
        <v>500000.35000000009</v>
      </c>
      <c r="K86" s="363">
        <f t="shared" si="8"/>
        <v>0</v>
      </c>
      <c r="L86" s="365">
        <f t="shared" si="8"/>
        <v>0</v>
      </c>
    </row>
    <row r="87" spans="2:12" ht="18.600000000000001" customHeight="1" x14ac:dyDescent="0.3">
      <c r="B87" s="372" t="s">
        <v>31</v>
      </c>
      <c r="C87" s="366"/>
      <c r="D87" s="366"/>
      <c r="E87" s="367">
        <f>SUBTOTAL(9,E60:E86)</f>
        <v>82721654</v>
      </c>
      <c r="F87" s="368">
        <f t="shared" ref="F87:L87" si="9">SUBTOTAL(9,F60:F86)</f>
        <v>8210000</v>
      </c>
      <c r="G87" s="369">
        <f t="shared" si="9"/>
        <v>90931654</v>
      </c>
      <c r="H87" s="368">
        <f t="shared" si="9"/>
        <v>42750922.519999996</v>
      </c>
      <c r="I87" s="368">
        <f t="shared" si="9"/>
        <v>18866250</v>
      </c>
      <c r="J87" s="368">
        <f t="shared" si="9"/>
        <v>4829313.5499999989</v>
      </c>
      <c r="K87" s="368">
        <f t="shared" si="9"/>
        <v>0</v>
      </c>
      <c r="L87" s="370">
        <f t="shared" si="9"/>
        <v>6444971.1500000004</v>
      </c>
    </row>
    <row r="88" spans="2:12" ht="18" customHeight="1" x14ac:dyDescent="0.3">
      <c r="B88" s="878" t="s">
        <v>338</v>
      </c>
      <c r="C88" s="879"/>
      <c r="D88" s="879"/>
      <c r="E88" s="879"/>
      <c r="F88" s="879"/>
      <c r="G88" s="879"/>
      <c r="H88" s="879"/>
      <c r="I88" s="879"/>
      <c r="J88" s="879"/>
      <c r="K88" s="879"/>
      <c r="L88" s="880"/>
    </row>
    <row r="89" spans="2:12" ht="15" customHeight="1" x14ac:dyDescent="0.3">
      <c r="B89" s="881" t="s">
        <v>32</v>
      </c>
      <c r="C89" s="884" t="s">
        <v>32</v>
      </c>
      <c r="D89" s="328" t="s">
        <v>33</v>
      </c>
      <c r="E89" s="342">
        <v>1140000</v>
      </c>
      <c r="F89" s="304">
        <v>20000000</v>
      </c>
      <c r="G89" s="310">
        <v>21140000</v>
      </c>
      <c r="H89" s="305">
        <v>993219.72</v>
      </c>
      <c r="I89" s="311">
        <v>20000000</v>
      </c>
      <c r="J89" s="310">
        <v>0</v>
      </c>
      <c r="K89" s="310">
        <v>0</v>
      </c>
      <c r="L89" s="312">
        <v>0</v>
      </c>
    </row>
    <row r="90" spans="2:12" ht="15" customHeight="1" x14ac:dyDescent="0.3">
      <c r="B90" s="882"/>
      <c r="C90" s="885"/>
      <c r="D90" s="328" t="s">
        <v>2819</v>
      </c>
      <c r="E90" s="342">
        <v>125000</v>
      </c>
      <c r="F90" s="304">
        <v>0</v>
      </c>
      <c r="G90" s="310">
        <v>125000</v>
      </c>
      <c r="H90" s="305">
        <v>86430.720000000001</v>
      </c>
      <c r="I90" s="311">
        <v>0</v>
      </c>
      <c r="J90" s="310">
        <v>0</v>
      </c>
      <c r="K90" s="310">
        <v>0</v>
      </c>
      <c r="L90" s="312">
        <v>0</v>
      </c>
    </row>
    <row r="91" spans="2:12" ht="15" customHeight="1" x14ac:dyDescent="0.3">
      <c r="B91" s="882"/>
      <c r="C91" s="885"/>
      <c r="D91" s="328" t="s">
        <v>3436</v>
      </c>
      <c r="E91" s="342">
        <v>200000</v>
      </c>
      <c r="F91" s="304">
        <v>0</v>
      </c>
      <c r="G91" s="310">
        <v>200000</v>
      </c>
      <c r="H91" s="305">
        <v>200000</v>
      </c>
      <c r="I91" s="311">
        <v>0</v>
      </c>
      <c r="J91" s="310">
        <v>0</v>
      </c>
      <c r="K91" s="310">
        <v>0</v>
      </c>
      <c r="L91" s="312">
        <v>0</v>
      </c>
    </row>
    <row r="92" spans="2:12" ht="15" customHeight="1" x14ac:dyDescent="0.3">
      <c r="B92" s="882"/>
      <c r="C92" s="885"/>
      <c r="D92" s="328" t="s">
        <v>2820</v>
      </c>
      <c r="E92" s="342">
        <v>1200000</v>
      </c>
      <c r="F92" s="304">
        <v>0</v>
      </c>
      <c r="G92" s="310">
        <v>1200000</v>
      </c>
      <c r="H92" s="305">
        <v>1200000</v>
      </c>
      <c r="I92" s="311">
        <v>0</v>
      </c>
      <c r="J92" s="310">
        <v>0</v>
      </c>
      <c r="K92" s="310">
        <v>0</v>
      </c>
      <c r="L92" s="312">
        <v>0</v>
      </c>
    </row>
    <row r="93" spans="2:12" ht="15" customHeight="1" x14ac:dyDescent="0.3">
      <c r="B93" s="882"/>
      <c r="C93" s="885"/>
      <c r="D93" s="328" t="s">
        <v>2821</v>
      </c>
      <c r="E93" s="342">
        <v>115000</v>
      </c>
      <c r="F93" s="304">
        <v>0</v>
      </c>
      <c r="G93" s="310">
        <v>115000</v>
      </c>
      <c r="H93" s="305">
        <v>115000</v>
      </c>
      <c r="I93" s="311">
        <v>0</v>
      </c>
      <c r="J93" s="310">
        <v>0</v>
      </c>
      <c r="K93" s="310">
        <v>0</v>
      </c>
      <c r="L93" s="312">
        <v>0</v>
      </c>
    </row>
    <row r="94" spans="2:12" ht="15" customHeight="1" x14ac:dyDescent="0.3">
      <c r="B94" s="882"/>
      <c r="C94" s="885"/>
      <c r="D94" s="328" t="s">
        <v>2822</v>
      </c>
      <c r="E94" s="342">
        <v>115000</v>
      </c>
      <c r="F94" s="304">
        <v>0</v>
      </c>
      <c r="G94" s="310">
        <v>115000</v>
      </c>
      <c r="H94" s="305">
        <v>105000</v>
      </c>
      <c r="I94" s="311">
        <v>0</v>
      </c>
      <c r="J94" s="310">
        <v>0</v>
      </c>
      <c r="K94" s="310">
        <v>0</v>
      </c>
      <c r="L94" s="312">
        <v>0</v>
      </c>
    </row>
    <row r="95" spans="2:12" ht="15" customHeight="1" x14ac:dyDescent="0.3">
      <c r="B95" s="882"/>
      <c r="C95" s="885"/>
      <c r="D95" s="328" t="s">
        <v>2823</v>
      </c>
      <c r="E95" s="342">
        <v>115000</v>
      </c>
      <c r="F95" s="304">
        <v>0</v>
      </c>
      <c r="G95" s="310">
        <v>115000</v>
      </c>
      <c r="H95" s="305">
        <v>52563.23</v>
      </c>
      <c r="I95" s="311">
        <v>0</v>
      </c>
      <c r="J95" s="310">
        <v>0</v>
      </c>
      <c r="K95" s="310">
        <v>0</v>
      </c>
      <c r="L95" s="312">
        <v>0</v>
      </c>
    </row>
    <row r="96" spans="2:12" ht="15" customHeight="1" x14ac:dyDescent="0.3">
      <c r="B96" s="882"/>
      <c r="C96" s="885"/>
      <c r="D96" s="328" t="s">
        <v>2824</v>
      </c>
      <c r="E96" s="342">
        <v>285000</v>
      </c>
      <c r="F96" s="304">
        <v>0</v>
      </c>
      <c r="G96" s="310">
        <v>285000</v>
      </c>
      <c r="H96" s="305">
        <v>285000</v>
      </c>
      <c r="I96" s="311">
        <v>0</v>
      </c>
      <c r="J96" s="310">
        <v>0</v>
      </c>
      <c r="K96" s="310">
        <v>0</v>
      </c>
      <c r="L96" s="312">
        <v>0</v>
      </c>
    </row>
    <row r="97" spans="2:12" ht="15" customHeight="1" x14ac:dyDescent="0.3">
      <c r="B97" s="882"/>
      <c r="C97" s="886"/>
      <c r="D97" s="328" t="s">
        <v>2825</v>
      </c>
      <c r="E97" s="342">
        <v>100000</v>
      </c>
      <c r="F97" s="304">
        <v>0</v>
      </c>
      <c r="G97" s="310">
        <v>100000</v>
      </c>
      <c r="H97" s="305">
        <v>90000</v>
      </c>
      <c r="I97" s="311">
        <v>0</v>
      </c>
      <c r="J97" s="310">
        <v>0</v>
      </c>
      <c r="K97" s="310">
        <v>0</v>
      </c>
      <c r="L97" s="312">
        <v>0</v>
      </c>
    </row>
    <row r="98" spans="2:12" ht="15" customHeight="1" x14ac:dyDescent="0.3">
      <c r="B98" s="355"/>
      <c r="C98" s="302" t="s">
        <v>12</v>
      </c>
      <c r="D98" s="302"/>
      <c r="E98" s="344">
        <f>SUBTOTAL(9,E89:E97)</f>
        <v>3395000</v>
      </c>
      <c r="F98" s="304">
        <f t="shared" ref="F98:L98" si="10">SUBTOTAL(9,F89:F97)</f>
        <v>20000000</v>
      </c>
      <c r="G98" s="303">
        <f t="shared" si="10"/>
        <v>23395000</v>
      </c>
      <c r="H98" s="305">
        <f t="shared" si="10"/>
        <v>3127213.67</v>
      </c>
      <c r="I98" s="314">
        <f t="shared" si="10"/>
        <v>20000000</v>
      </c>
      <c r="J98" s="303">
        <f t="shared" si="10"/>
        <v>0</v>
      </c>
      <c r="K98" s="303">
        <f t="shared" si="10"/>
        <v>0</v>
      </c>
      <c r="L98" s="306">
        <f t="shared" si="10"/>
        <v>0</v>
      </c>
    </row>
    <row r="99" spans="2:12" ht="15" customHeight="1" x14ac:dyDescent="0.3">
      <c r="B99" s="881" t="s">
        <v>34</v>
      </c>
      <c r="C99" s="884" t="s">
        <v>2810</v>
      </c>
      <c r="D99" s="328" t="s">
        <v>2826</v>
      </c>
      <c r="E99" s="342">
        <v>3300000</v>
      </c>
      <c r="F99" s="304">
        <v>0</v>
      </c>
      <c r="G99" s="310">
        <v>3300000</v>
      </c>
      <c r="H99" s="305">
        <v>396307.45999999996</v>
      </c>
      <c r="I99" s="311">
        <v>0</v>
      </c>
      <c r="J99" s="310">
        <v>0</v>
      </c>
      <c r="K99" s="310">
        <v>0</v>
      </c>
      <c r="L99" s="312">
        <v>0</v>
      </c>
    </row>
    <row r="100" spans="2:12" ht="15" customHeight="1" x14ac:dyDescent="0.3">
      <c r="B100" s="882"/>
      <c r="C100" s="885"/>
      <c r="D100" s="328" t="s">
        <v>36</v>
      </c>
      <c r="E100" s="342">
        <v>200000</v>
      </c>
      <c r="F100" s="304">
        <v>200000</v>
      </c>
      <c r="G100" s="310">
        <v>400000</v>
      </c>
      <c r="H100" s="305">
        <v>345883.95</v>
      </c>
      <c r="I100" s="311">
        <v>0</v>
      </c>
      <c r="J100" s="310">
        <v>0</v>
      </c>
      <c r="K100" s="310">
        <v>0</v>
      </c>
      <c r="L100" s="312">
        <v>0</v>
      </c>
    </row>
    <row r="101" spans="2:12" ht="15" customHeight="1" x14ac:dyDescent="0.3">
      <c r="B101" s="882"/>
      <c r="C101" s="885"/>
      <c r="D101" s="328" t="s">
        <v>38</v>
      </c>
      <c r="E101" s="342">
        <v>100000</v>
      </c>
      <c r="F101" s="304">
        <v>150000</v>
      </c>
      <c r="G101" s="310">
        <v>250000</v>
      </c>
      <c r="H101" s="305">
        <v>146837.54999999999</v>
      </c>
      <c r="I101" s="311">
        <v>75000</v>
      </c>
      <c r="J101" s="310">
        <v>0</v>
      </c>
      <c r="K101" s="310">
        <v>0</v>
      </c>
      <c r="L101" s="312">
        <v>0</v>
      </c>
    </row>
    <row r="102" spans="2:12" ht="15" customHeight="1" x14ac:dyDescent="0.3">
      <c r="B102" s="882"/>
      <c r="C102" s="885"/>
      <c r="D102" s="328" t="s">
        <v>41</v>
      </c>
      <c r="E102" s="342">
        <v>0</v>
      </c>
      <c r="F102" s="304">
        <v>150000</v>
      </c>
      <c r="G102" s="310">
        <v>150000</v>
      </c>
      <c r="H102" s="305">
        <v>150000</v>
      </c>
      <c r="I102" s="311">
        <v>0</v>
      </c>
      <c r="J102" s="310">
        <v>0</v>
      </c>
      <c r="K102" s="310">
        <v>0</v>
      </c>
      <c r="L102" s="312">
        <v>0</v>
      </c>
    </row>
    <row r="103" spans="2:12" ht="15" customHeight="1" x14ac:dyDescent="0.3">
      <c r="B103" s="882"/>
      <c r="C103" s="885"/>
      <c r="D103" s="328" t="s">
        <v>42</v>
      </c>
      <c r="E103" s="342">
        <v>150000</v>
      </c>
      <c r="F103" s="304">
        <v>1000000</v>
      </c>
      <c r="G103" s="310">
        <v>1150000</v>
      </c>
      <c r="H103" s="305">
        <v>644500</v>
      </c>
      <c r="I103" s="311">
        <v>500000</v>
      </c>
      <c r="J103" s="310">
        <v>0</v>
      </c>
      <c r="K103" s="310">
        <v>0</v>
      </c>
      <c r="L103" s="312">
        <v>0</v>
      </c>
    </row>
    <row r="104" spans="2:12" ht="27.6" x14ac:dyDescent="0.3">
      <c r="B104" s="882"/>
      <c r="C104" s="885"/>
      <c r="D104" s="328" t="s">
        <v>2827</v>
      </c>
      <c r="E104" s="342">
        <v>48000</v>
      </c>
      <c r="F104" s="304">
        <v>0</v>
      </c>
      <c r="G104" s="310">
        <v>48000</v>
      </c>
      <c r="H104" s="305">
        <v>15378</v>
      </c>
      <c r="I104" s="311">
        <v>0</v>
      </c>
      <c r="J104" s="310">
        <v>0</v>
      </c>
      <c r="K104" s="310">
        <v>0</v>
      </c>
      <c r="L104" s="312">
        <v>0</v>
      </c>
    </row>
    <row r="105" spans="2:12" ht="15" customHeight="1" x14ac:dyDescent="0.3">
      <c r="B105" s="882"/>
      <c r="C105" s="885"/>
      <c r="D105" s="328" t="s">
        <v>2828</v>
      </c>
      <c r="E105" s="342">
        <v>900000</v>
      </c>
      <c r="F105" s="304">
        <v>0</v>
      </c>
      <c r="G105" s="310">
        <v>900000</v>
      </c>
      <c r="H105" s="305">
        <v>100000</v>
      </c>
      <c r="I105" s="311">
        <v>800000</v>
      </c>
      <c r="J105" s="310">
        <v>0</v>
      </c>
      <c r="K105" s="310">
        <v>0</v>
      </c>
      <c r="L105" s="312">
        <v>0</v>
      </c>
    </row>
    <row r="106" spans="2:12" ht="15" customHeight="1" x14ac:dyDescent="0.3">
      <c r="B106" s="882"/>
      <c r="C106" s="885"/>
      <c r="D106" s="328" t="s">
        <v>2829</v>
      </c>
      <c r="E106" s="342">
        <v>4775000</v>
      </c>
      <c r="F106" s="304">
        <v>0</v>
      </c>
      <c r="G106" s="310">
        <v>4775000</v>
      </c>
      <c r="H106" s="305">
        <v>1500000</v>
      </c>
      <c r="I106" s="311">
        <v>1666634.9100000001</v>
      </c>
      <c r="J106" s="310">
        <v>0</v>
      </c>
      <c r="K106" s="310">
        <v>0</v>
      </c>
      <c r="L106" s="312">
        <v>0</v>
      </c>
    </row>
    <row r="107" spans="2:12" ht="15" customHeight="1" x14ac:dyDescent="0.3">
      <c r="B107" s="882"/>
      <c r="C107" s="885"/>
      <c r="D107" s="328" t="s">
        <v>43</v>
      </c>
      <c r="E107" s="342">
        <v>200000</v>
      </c>
      <c r="F107" s="304">
        <v>500000</v>
      </c>
      <c r="G107" s="310">
        <v>700000</v>
      </c>
      <c r="H107" s="305">
        <v>623490.53</v>
      </c>
      <c r="I107" s="311">
        <v>0</v>
      </c>
      <c r="J107" s="310">
        <v>0</v>
      </c>
      <c r="K107" s="310">
        <v>0</v>
      </c>
      <c r="L107" s="312">
        <v>0</v>
      </c>
    </row>
    <row r="108" spans="2:12" ht="15" customHeight="1" x14ac:dyDescent="0.3">
      <c r="B108" s="882"/>
      <c r="C108" s="885"/>
      <c r="D108" s="328" t="s">
        <v>44</v>
      </c>
      <c r="E108" s="342">
        <v>0</v>
      </c>
      <c r="F108" s="304">
        <v>200000</v>
      </c>
      <c r="G108" s="310">
        <v>200000</v>
      </c>
      <c r="H108" s="305">
        <v>100000</v>
      </c>
      <c r="I108" s="311">
        <v>100000</v>
      </c>
      <c r="J108" s="310">
        <v>0</v>
      </c>
      <c r="K108" s="310">
        <v>0</v>
      </c>
      <c r="L108" s="312">
        <v>0</v>
      </c>
    </row>
    <row r="109" spans="2:12" ht="15" customHeight="1" x14ac:dyDescent="0.3">
      <c r="B109" s="882"/>
      <c r="C109" s="885"/>
      <c r="D109" s="328" t="s">
        <v>2830</v>
      </c>
      <c r="E109" s="342">
        <v>200000</v>
      </c>
      <c r="F109" s="304">
        <v>0</v>
      </c>
      <c r="G109" s="310">
        <v>200000</v>
      </c>
      <c r="H109" s="305">
        <v>200000</v>
      </c>
      <c r="I109" s="311">
        <v>0</v>
      </c>
      <c r="J109" s="310">
        <v>0</v>
      </c>
      <c r="K109" s="310">
        <v>0</v>
      </c>
      <c r="L109" s="312">
        <v>0</v>
      </c>
    </row>
    <row r="110" spans="2:12" ht="15" customHeight="1" x14ac:dyDescent="0.3">
      <c r="B110" s="882"/>
      <c r="C110" s="885"/>
      <c r="D110" s="328" t="s">
        <v>45</v>
      </c>
      <c r="E110" s="342">
        <v>0</v>
      </c>
      <c r="F110" s="304">
        <v>400000</v>
      </c>
      <c r="G110" s="310">
        <v>400000</v>
      </c>
      <c r="H110" s="305">
        <v>400000</v>
      </c>
      <c r="I110" s="311">
        <v>0</v>
      </c>
      <c r="J110" s="310">
        <v>0</v>
      </c>
      <c r="K110" s="310">
        <v>0</v>
      </c>
      <c r="L110" s="312">
        <v>0</v>
      </c>
    </row>
    <row r="111" spans="2:12" ht="15" customHeight="1" x14ac:dyDescent="0.3">
      <c r="B111" s="882"/>
      <c r="C111" s="885"/>
      <c r="D111" s="328" t="s">
        <v>2831</v>
      </c>
      <c r="E111" s="342">
        <v>1870000</v>
      </c>
      <c r="F111" s="304">
        <v>0</v>
      </c>
      <c r="G111" s="310">
        <v>1870000</v>
      </c>
      <c r="H111" s="305">
        <v>1500000</v>
      </c>
      <c r="I111" s="311">
        <v>349824</v>
      </c>
      <c r="J111" s="310">
        <v>0</v>
      </c>
      <c r="K111" s="310">
        <v>0</v>
      </c>
      <c r="L111" s="312">
        <v>0</v>
      </c>
    </row>
    <row r="112" spans="2:12" ht="15" customHeight="1" x14ac:dyDescent="0.3">
      <c r="B112" s="882"/>
      <c r="C112" s="885"/>
      <c r="D112" s="328" t="s">
        <v>2832</v>
      </c>
      <c r="E112" s="342">
        <v>4265000</v>
      </c>
      <c r="F112" s="304">
        <v>0</v>
      </c>
      <c r="G112" s="310">
        <v>4265000</v>
      </c>
      <c r="H112" s="305">
        <v>3624265.77</v>
      </c>
      <c r="I112" s="311">
        <v>0</v>
      </c>
      <c r="J112" s="310">
        <v>0</v>
      </c>
      <c r="K112" s="310">
        <v>0</v>
      </c>
      <c r="L112" s="312">
        <v>0</v>
      </c>
    </row>
    <row r="113" spans="2:12" ht="15" customHeight="1" x14ac:dyDescent="0.3">
      <c r="B113" s="882"/>
      <c r="C113" s="885"/>
      <c r="D113" s="328" t="s">
        <v>46</v>
      </c>
      <c r="E113" s="342">
        <v>800000</v>
      </c>
      <c r="F113" s="304">
        <v>350000</v>
      </c>
      <c r="G113" s="310">
        <v>1150000</v>
      </c>
      <c r="H113" s="305">
        <v>750000</v>
      </c>
      <c r="I113" s="311">
        <v>400000</v>
      </c>
      <c r="J113" s="310">
        <v>0</v>
      </c>
      <c r="K113" s="310">
        <v>0</v>
      </c>
      <c r="L113" s="312">
        <v>0</v>
      </c>
    </row>
    <row r="114" spans="2:12" ht="15" customHeight="1" x14ac:dyDescent="0.3">
      <c r="B114" s="882"/>
      <c r="C114" s="885"/>
      <c r="D114" s="328" t="s">
        <v>47</v>
      </c>
      <c r="E114" s="342">
        <v>100000</v>
      </c>
      <c r="F114" s="304">
        <v>100000</v>
      </c>
      <c r="G114" s="310">
        <v>200000</v>
      </c>
      <c r="H114" s="305">
        <v>124214.84</v>
      </c>
      <c r="I114" s="311">
        <v>50000</v>
      </c>
      <c r="J114" s="310">
        <v>0</v>
      </c>
      <c r="K114" s="310">
        <v>0</v>
      </c>
      <c r="L114" s="312">
        <v>0</v>
      </c>
    </row>
    <row r="115" spans="2:12" ht="15" customHeight="1" x14ac:dyDescent="0.3">
      <c r="B115" s="882"/>
      <c r="C115" s="885"/>
      <c r="D115" s="328" t="s">
        <v>48</v>
      </c>
      <c r="E115" s="342">
        <v>150000</v>
      </c>
      <c r="F115" s="304">
        <v>200000</v>
      </c>
      <c r="G115" s="310">
        <v>350000</v>
      </c>
      <c r="H115" s="305">
        <v>350000</v>
      </c>
      <c r="I115" s="311">
        <v>0</v>
      </c>
      <c r="J115" s="310">
        <v>0</v>
      </c>
      <c r="K115" s="310">
        <v>0</v>
      </c>
      <c r="L115" s="312">
        <v>0</v>
      </c>
    </row>
    <row r="116" spans="2:12" ht="15" customHeight="1" x14ac:dyDescent="0.3">
      <c r="B116" s="882"/>
      <c r="C116" s="885"/>
      <c r="D116" s="328" t="s">
        <v>2833</v>
      </c>
      <c r="E116" s="342">
        <v>1200000</v>
      </c>
      <c r="F116" s="304">
        <v>0</v>
      </c>
      <c r="G116" s="310">
        <v>1200000</v>
      </c>
      <c r="H116" s="305">
        <v>186847.39</v>
      </c>
      <c r="I116" s="311">
        <v>0</v>
      </c>
      <c r="J116" s="310">
        <v>0</v>
      </c>
      <c r="K116" s="310">
        <v>0</v>
      </c>
      <c r="L116" s="312">
        <v>0</v>
      </c>
    </row>
    <row r="117" spans="2:12" ht="15" customHeight="1" x14ac:dyDescent="0.3">
      <c r="B117" s="882"/>
      <c r="C117" s="885"/>
      <c r="D117" s="328" t="s">
        <v>2834</v>
      </c>
      <c r="E117" s="342">
        <v>1800000</v>
      </c>
      <c r="F117" s="304">
        <v>0</v>
      </c>
      <c r="G117" s="310">
        <v>1800000</v>
      </c>
      <c r="H117" s="305">
        <v>100000</v>
      </c>
      <c r="I117" s="311">
        <v>1584850</v>
      </c>
      <c r="J117" s="310">
        <v>0</v>
      </c>
      <c r="K117" s="310">
        <v>0</v>
      </c>
      <c r="L117" s="312">
        <v>0</v>
      </c>
    </row>
    <row r="118" spans="2:12" ht="15" customHeight="1" x14ac:dyDescent="0.3">
      <c r="B118" s="882"/>
      <c r="C118" s="885"/>
      <c r="D118" s="328" t="s">
        <v>2835</v>
      </c>
      <c r="E118" s="342">
        <v>16000000</v>
      </c>
      <c r="F118" s="304">
        <v>0</v>
      </c>
      <c r="G118" s="310">
        <v>16000000</v>
      </c>
      <c r="H118" s="305">
        <v>9897988.9199999999</v>
      </c>
      <c r="I118" s="311">
        <v>5000000</v>
      </c>
      <c r="J118" s="310">
        <v>0</v>
      </c>
      <c r="K118" s="310">
        <v>0</v>
      </c>
      <c r="L118" s="312">
        <v>0</v>
      </c>
    </row>
    <row r="119" spans="2:12" ht="15" customHeight="1" x14ac:dyDescent="0.3">
      <c r="B119" s="882"/>
      <c r="C119" s="885"/>
      <c r="D119" s="328" t="s">
        <v>2836</v>
      </c>
      <c r="E119" s="342">
        <v>1500000</v>
      </c>
      <c r="F119" s="304">
        <v>0</v>
      </c>
      <c r="G119" s="310">
        <v>1500000</v>
      </c>
      <c r="H119" s="305">
        <v>500000</v>
      </c>
      <c r="I119" s="311">
        <v>986778.01</v>
      </c>
      <c r="J119" s="310">
        <v>0</v>
      </c>
      <c r="K119" s="310">
        <v>0</v>
      </c>
      <c r="L119" s="312">
        <v>0</v>
      </c>
    </row>
    <row r="120" spans="2:12" ht="15" customHeight="1" x14ac:dyDescent="0.3">
      <c r="B120" s="882"/>
      <c r="C120" s="885"/>
      <c r="D120" s="328" t="s">
        <v>2837</v>
      </c>
      <c r="E120" s="342">
        <v>2550000</v>
      </c>
      <c r="F120" s="304">
        <v>0</v>
      </c>
      <c r="G120" s="310">
        <v>2550000</v>
      </c>
      <c r="H120" s="305">
        <v>28167.720000000205</v>
      </c>
      <c r="I120" s="311">
        <v>0</v>
      </c>
      <c r="J120" s="310">
        <v>0</v>
      </c>
      <c r="K120" s="310">
        <v>0</v>
      </c>
      <c r="L120" s="312">
        <v>0</v>
      </c>
    </row>
    <row r="121" spans="2:12" ht="15" customHeight="1" x14ac:dyDescent="0.3">
      <c r="B121" s="882"/>
      <c r="C121" s="885"/>
      <c r="D121" s="328" t="s">
        <v>2838</v>
      </c>
      <c r="E121" s="342">
        <v>350000</v>
      </c>
      <c r="F121" s="304">
        <v>0</v>
      </c>
      <c r="G121" s="310">
        <v>350000</v>
      </c>
      <c r="H121" s="305">
        <v>198093.78</v>
      </c>
      <c r="I121" s="311">
        <v>0</v>
      </c>
      <c r="J121" s="310">
        <v>0</v>
      </c>
      <c r="K121" s="310">
        <v>0</v>
      </c>
      <c r="L121" s="312">
        <v>0</v>
      </c>
    </row>
    <row r="122" spans="2:12" ht="15" customHeight="1" x14ac:dyDescent="0.3">
      <c r="B122" s="882"/>
      <c r="C122" s="886"/>
      <c r="D122" s="328" t="s">
        <v>49</v>
      </c>
      <c r="E122" s="342">
        <v>800000</v>
      </c>
      <c r="F122" s="304">
        <v>200000</v>
      </c>
      <c r="G122" s="310">
        <v>1000000</v>
      </c>
      <c r="H122" s="305">
        <v>600000</v>
      </c>
      <c r="I122" s="311">
        <v>388751</v>
      </c>
      <c r="J122" s="310">
        <v>0</v>
      </c>
      <c r="K122" s="310">
        <v>0</v>
      </c>
      <c r="L122" s="312">
        <v>0</v>
      </c>
    </row>
    <row r="123" spans="2:12" ht="15" customHeight="1" x14ac:dyDescent="0.3">
      <c r="B123" s="882"/>
      <c r="C123" s="884" t="s">
        <v>2460</v>
      </c>
      <c r="D123" s="328" t="s">
        <v>35</v>
      </c>
      <c r="E123" s="342">
        <v>150000</v>
      </c>
      <c r="F123" s="304">
        <v>600000</v>
      </c>
      <c r="G123" s="310">
        <v>750000</v>
      </c>
      <c r="H123" s="305">
        <v>406851.12</v>
      </c>
      <c r="I123" s="311">
        <v>300000</v>
      </c>
      <c r="J123" s="310">
        <v>0</v>
      </c>
      <c r="K123" s="310">
        <v>0</v>
      </c>
      <c r="L123" s="312">
        <v>0</v>
      </c>
    </row>
    <row r="124" spans="2:12" ht="15" customHeight="1" x14ac:dyDescent="0.3">
      <c r="B124" s="882"/>
      <c r="C124" s="885"/>
      <c r="D124" s="328" t="s">
        <v>40</v>
      </c>
      <c r="E124" s="342">
        <v>300000</v>
      </c>
      <c r="F124" s="304">
        <v>500000</v>
      </c>
      <c r="G124" s="310">
        <v>800000</v>
      </c>
      <c r="H124" s="305">
        <v>475000</v>
      </c>
      <c r="I124" s="311">
        <v>250000</v>
      </c>
      <c r="J124" s="310">
        <v>0</v>
      </c>
      <c r="K124" s="310">
        <v>0</v>
      </c>
      <c r="L124" s="312">
        <v>0</v>
      </c>
    </row>
    <row r="125" spans="2:12" ht="15" customHeight="1" x14ac:dyDescent="0.3">
      <c r="B125" s="882"/>
      <c r="C125" s="886"/>
      <c r="D125" s="328" t="s">
        <v>2839</v>
      </c>
      <c r="E125" s="342">
        <v>1000000</v>
      </c>
      <c r="F125" s="304">
        <v>0</v>
      </c>
      <c r="G125" s="310">
        <v>1000000</v>
      </c>
      <c r="H125" s="305">
        <v>718778.48</v>
      </c>
      <c r="I125" s="311">
        <v>0</v>
      </c>
      <c r="J125" s="310">
        <v>0</v>
      </c>
      <c r="K125" s="310">
        <v>0</v>
      </c>
      <c r="L125" s="312">
        <v>0</v>
      </c>
    </row>
    <row r="126" spans="2:12" ht="15" customHeight="1" x14ac:dyDescent="0.3">
      <c r="B126" s="882"/>
      <c r="C126" s="884" t="s">
        <v>2811</v>
      </c>
      <c r="D126" s="328" t="s">
        <v>2840</v>
      </c>
      <c r="E126" s="342">
        <v>2218000</v>
      </c>
      <c r="F126" s="304">
        <v>0</v>
      </c>
      <c r="G126" s="310">
        <v>2218000</v>
      </c>
      <c r="H126" s="305">
        <v>22006.189999999944</v>
      </c>
      <c r="I126" s="311">
        <v>0</v>
      </c>
      <c r="J126" s="310">
        <v>0</v>
      </c>
      <c r="K126" s="310">
        <v>0</v>
      </c>
      <c r="L126" s="312">
        <v>0</v>
      </c>
    </row>
    <row r="127" spans="2:12" ht="15" customHeight="1" x14ac:dyDescent="0.3">
      <c r="B127" s="882"/>
      <c r="C127" s="885"/>
      <c r="D127" s="328" t="s">
        <v>37</v>
      </c>
      <c r="E127" s="342">
        <v>4000000</v>
      </c>
      <c r="F127" s="304">
        <v>4000000</v>
      </c>
      <c r="G127" s="310">
        <v>8000000</v>
      </c>
      <c r="H127" s="305">
        <v>5185531.45</v>
      </c>
      <c r="I127" s="311">
        <v>0</v>
      </c>
      <c r="J127" s="310">
        <v>0</v>
      </c>
      <c r="K127" s="310">
        <v>0</v>
      </c>
      <c r="L127" s="312">
        <v>0</v>
      </c>
    </row>
    <row r="128" spans="2:12" ht="15" customHeight="1" x14ac:dyDescent="0.3">
      <c r="B128" s="882"/>
      <c r="C128" s="885"/>
      <c r="D128" s="328" t="s">
        <v>39</v>
      </c>
      <c r="E128" s="342">
        <v>800000</v>
      </c>
      <c r="F128" s="304">
        <v>1225000</v>
      </c>
      <c r="G128" s="310">
        <v>2025000</v>
      </c>
      <c r="H128" s="305">
        <v>1298308.76</v>
      </c>
      <c r="I128" s="311">
        <v>612500</v>
      </c>
      <c r="J128" s="310">
        <v>0</v>
      </c>
      <c r="K128" s="310">
        <v>0</v>
      </c>
      <c r="L128" s="312">
        <v>0</v>
      </c>
    </row>
    <row r="129" spans="2:12" ht="15" customHeight="1" x14ac:dyDescent="0.3">
      <c r="B129" s="882"/>
      <c r="C129" s="886"/>
      <c r="D129" s="328" t="s">
        <v>2841</v>
      </c>
      <c r="E129" s="342">
        <v>600000</v>
      </c>
      <c r="F129" s="304">
        <v>0</v>
      </c>
      <c r="G129" s="310">
        <v>600000</v>
      </c>
      <c r="H129" s="305">
        <v>273615.95</v>
      </c>
      <c r="I129" s="311">
        <v>0</v>
      </c>
      <c r="J129" s="310">
        <v>0</v>
      </c>
      <c r="K129" s="310">
        <v>0</v>
      </c>
      <c r="L129" s="312">
        <v>0</v>
      </c>
    </row>
    <row r="130" spans="2:12" ht="15" customHeight="1" x14ac:dyDescent="0.3">
      <c r="B130" s="883"/>
      <c r="C130" s="302" t="s">
        <v>12</v>
      </c>
      <c r="D130" s="302"/>
      <c r="E130" s="344">
        <f>SUBTOTAL(9,E99:E129)</f>
        <v>50326000</v>
      </c>
      <c r="F130" s="304">
        <f t="shared" ref="F130:L130" si="11">SUBTOTAL(9,F99:F129)</f>
        <v>9775000</v>
      </c>
      <c r="G130" s="303">
        <f t="shared" si="11"/>
        <v>60101000</v>
      </c>
      <c r="H130" s="305">
        <f t="shared" si="11"/>
        <v>30862067.860000003</v>
      </c>
      <c r="I130" s="314">
        <f t="shared" si="11"/>
        <v>13064337.92</v>
      </c>
      <c r="J130" s="303">
        <f t="shared" si="11"/>
        <v>0</v>
      </c>
      <c r="K130" s="303">
        <f t="shared" si="11"/>
        <v>0</v>
      </c>
      <c r="L130" s="306">
        <f t="shared" si="11"/>
        <v>0</v>
      </c>
    </row>
    <row r="131" spans="2:12" ht="15" customHeight="1" x14ac:dyDescent="0.3">
      <c r="B131" s="881" t="s">
        <v>50</v>
      </c>
      <c r="C131" s="884" t="s">
        <v>2461</v>
      </c>
      <c r="D131" s="328" t="s">
        <v>2842</v>
      </c>
      <c r="E131" s="342">
        <v>4000000</v>
      </c>
      <c r="F131" s="304">
        <v>0</v>
      </c>
      <c r="G131" s="310">
        <v>4000000</v>
      </c>
      <c r="H131" s="305">
        <v>300000</v>
      </c>
      <c r="I131" s="311">
        <v>300000</v>
      </c>
      <c r="J131" s="310">
        <v>300000</v>
      </c>
      <c r="K131" s="310">
        <v>300000</v>
      </c>
      <c r="L131" s="312">
        <v>1945593.02</v>
      </c>
    </row>
    <row r="132" spans="2:12" ht="15" customHeight="1" x14ac:dyDescent="0.3">
      <c r="B132" s="882"/>
      <c r="C132" s="885"/>
      <c r="D132" s="328" t="s">
        <v>2843</v>
      </c>
      <c r="E132" s="342">
        <v>1000000</v>
      </c>
      <c r="F132" s="304">
        <v>0</v>
      </c>
      <c r="G132" s="310">
        <v>1000000</v>
      </c>
      <c r="H132" s="305">
        <v>489706.06000000006</v>
      </c>
      <c r="I132" s="311">
        <v>0</v>
      </c>
      <c r="J132" s="310">
        <v>0</v>
      </c>
      <c r="K132" s="310">
        <v>0</v>
      </c>
      <c r="L132" s="312">
        <v>0</v>
      </c>
    </row>
    <row r="133" spans="2:12" ht="15" customHeight="1" x14ac:dyDescent="0.3">
      <c r="B133" s="882"/>
      <c r="C133" s="885"/>
      <c r="D133" s="328" t="s">
        <v>2844</v>
      </c>
      <c r="E133" s="342">
        <v>3050000</v>
      </c>
      <c r="F133" s="304">
        <v>0</v>
      </c>
      <c r="G133" s="310">
        <v>3050000</v>
      </c>
      <c r="H133" s="305">
        <v>291130.42</v>
      </c>
      <c r="I133" s="311">
        <v>0</v>
      </c>
      <c r="J133" s="310">
        <v>0</v>
      </c>
      <c r="K133" s="310">
        <v>0</v>
      </c>
      <c r="L133" s="312">
        <v>0</v>
      </c>
    </row>
    <row r="134" spans="2:12" ht="15" customHeight="1" x14ac:dyDescent="0.3">
      <c r="B134" s="882"/>
      <c r="C134" s="885"/>
      <c r="D134" s="328" t="s">
        <v>2845</v>
      </c>
      <c r="E134" s="342">
        <v>800000</v>
      </c>
      <c r="F134" s="304">
        <v>0</v>
      </c>
      <c r="G134" s="310">
        <v>800000</v>
      </c>
      <c r="H134" s="305">
        <v>693126.42999999993</v>
      </c>
      <c r="I134" s="311">
        <v>0</v>
      </c>
      <c r="J134" s="310">
        <v>0</v>
      </c>
      <c r="K134" s="310">
        <v>0</v>
      </c>
      <c r="L134" s="312">
        <v>0</v>
      </c>
    </row>
    <row r="135" spans="2:12" ht="15" customHeight="1" x14ac:dyDescent="0.3">
      <c r="B135" s="882"/>
      <c r="C135" s="885"/>
      <c r="D135" s="328" t="s">
        <v>2846</v>
      </c>
      <c r="E135" s="342">
        <v>550000</v>
      </c>
      <c r="F135" s="304">
        <v>0</v>
      </c>
      <c r="G135" s="310">
        <v>550000</v>
      </c>
      <c r="H135" s="305">
        <v>51295.109999999986</v>
      </c>
      <c r="I135" s="311">
        <v>0</v>
      </c>
      <c r="J135" s="310">
        <v>0</v>
      </c>
      <c r="K135" s="310">
        <v>0</v>
      </c>
      <c r="L135" s="312">
        <v>0</v>
      </c>
    </row>
    <row r="136" spans="2:12" ht="15" customHeight="1" x14ac:dyDescent="0.3">
      <c r="B136" s="882"/>
      <c r="C136" s="885"/>
      <c r="D136" s="328" t="s">
        <v>53</v>
      </c>
      <c r="E136" s="342">
        <v>0</v>
      </c>
      <c r="F136" s="304">
        <v>146700</v>
      </c>
      <c r="G136" s="310">
        <v>146700</v>
      </c>
      <c r="H136" s="305">
        <v>146700</v>
      </c>
      <c r="I136" s="311">
        <v>0</v>
      </c>
      <c r="J136" s="310">
        <v>0</v>
      </c>
      <c r="K136" s="310">
        <v>0</v>
      </c>
      <c r="L136" s="312">
        <v>0</v>
      </c>
    </row>
    <row r="137" spans="2:12" ht="15" customHeight="1" x14ac:dyDescent="0.3">
      <c r="B137" s="882"/>
      <c r="C137" s="884" t="s">
        <v>2462</v>
      </c>
      <c r="D137" s="328" t="s">
        <v>2847</v>
      </c>
      <c r="E137" s="342">
        <v>1380000</v>
      </c>
      <c r="F137" s="304">
        <v>0</v>
      </c>
      <c r="G137" s="310">
        <v>1380000</v>
      </c>
      <c r="H137" s="305">
        <v>410094.12999999989</v>
      </c>
      <c r="I137" s="311">
        <v>0</v>
      </c>
      <c r="J137" s="310">
        <v>0</v>
      </c>
      <c r="K137" s="310">
        <v>0</v>
      </c>
      <c r="L137" s="312">
        <v>0</v>
      </c>
    </row>
    <row r="138" spans="2:12" ht="15" customHeight="1" x14ac:dyDescent="0.3">
      <c r="B138" s="882"/>
      <c r="C138" s="885"/>
      <c r="D138" s="328" t="s">
        <v>2848</v>
      </c>
      <c r="E138" s="342">
        <v>350000</v>
      </c>
      <c r="F138" s="304">
        <v>0</v>
      </c>
      <c r="G138" s="310">
        <v>350000</v>
      </c>
      <c r="H138" s="305">
        <v>350000</v>
      </c>
      <c r="I138" s="311">
        <v>0</v>
      </c>
      <c r="J138" s="310">
        <v>0</v>
      </c>
      <c r="K138" s="310">
        <v>0</v>
      </c>
      <c r="L138" s="312">
        <v>0</v>
      </c>
    </row>
    <row r="139" spans="2:12" ht="15" customHeight="1" x14ac:dyDescent="0.3">
      <c r="B139" s="882"/>
      <c r="C139" s="885"/>
      <c r="D139" s="328" t="s">
        <v>2849</v>
      </c>
      <c r="E139" s="342">
        <v>500000</v>
      </c>
      <c r="F139" s="304">
        <v>0</v>
      </c>
      <c r="G139" s="310">
        <v>500000</v>
      </c>
      <c r="H139" s="305">
        <v>249999.99999999997</v>
      </c>
      <c r="I139" s="311">
        <v>0</v>
      </c>
      <c r="J139" s="310">
        <v>0</v>
      </c>
      <c r="K139" s="310">
        <v>0</v>
      </c>
      <c r="L139" s="312">
        <v>0</v>
      </c>
    </row>
    <row r="140" spans="2:12" ht="15" customHeight="1" x14ac:dyDescent="0.3">
      <c r="B140" s="882"/>
      <c r="C140" s="885"/>
      <c r="D140" s="328" t="s">
        <v>2850</v>
      </c>
      <c r="E140" s="342">
        <v>2100000</v>
      </c>
      <c r="F140" s="304">
        <v>0</v>
      </c>
      <c r="G140" s="310">
        <v>2100000</v>
      </c>
      <c r="H140" s="305">
        <v>2050000</v>
      </c>
      <c r="I140" s="311">
        <v>0</v>
      </c>
      <c r="J140" s="310">
        <v>0</v>
      </c>
      <c r="K140" s="310">
        <v>0</v>
      </c>
      <c r="L140" s="312">
        <v>0</v>
      </c>
    </row>
    <row r="141" spans="2:12" ht="15" customHeight="1" x14ac:dyDescent="0.3">
      <c r="B141" s="882"/>
      <c r="C141" s="885"/>
      <c r="D141" s="328" t="s">
        <v>2851</v>
      </c>
      <c r="E141" s="342">
        <v>2400000</v>
      </c>
      <c r="F141" s="304">
        <v>0</v>
      </c>
      <c r="G141" s="310">
        <v>2400000</v>
      </c>
      <c r="H141" s="305">
        <v>100000</v>
      </c>
      <c r="I141" s="311">
        <v>2208403.41</v>
      </c>
      <c r="J141" s="310">
        <v>0</v>
      </c>
      <c r="K141" s="310">
        <v>0</v>
      </c>
      <c r="L141" s="312">
        <v>0</v>
      </c>
    </row>
    <row r="142" spans="2:12" ht="15" customHeight="1" x14ac:dyDescent="0.3">
      <c r="B142" s="882"/>
      <c r="C142" s="886"/>
      <c r="D142" s="328" t="s">
        <v>53</v>
      </c>
      <c r="E142" s="342">
        <v>100000</v>
      </c>
      <c r="F142" s="304">
        <v>0</v>
      </c>
      <c r="G142" s="310">
        <v>100000</v>
      </c>
      <c r="H142" s="305">
        <v>10000</v>
      </c>
      <c r="I142" s="311">
        <v>0</v>
      </c>
      <c r="J142" s="310">
        <v>0</v>
      </c>
      <c r="K142" s="310">
        <v>0</v>
      </c>
      <c r="L142" s="312">
        <v>0</v>
      </c>
    </row>
    <row r="143" spans="2:12" ht="15" customHeight="1" x14ac:dyDescent="0.3">
      <c r="B143" s="882"/>
      <c r="C143" s="884" t="s">
        <v>2812</v>
      </c>
      <c r="D143" s="328" t="s">
        <v>51</v>
      </c>
      <c r="E143" s="342">
        <v>0</v>
      </c>
      <c r="F143" s="304">
        <v>200000</v>
      </c>
      <c r="G143" s="310">
        <v>200000</v>
      </c>
      <c r="H143" s="305">
        <v>200000</v>
      </c>
      <c r="I143" s="311">
        <v>0</v>
      </c>
      <c r="J143" s="310">
        <v>0</v>
      </c>
      <c r="K143" s="310">
        <v>0</v>
      </c>
      <c r="L143" s="312">
        <v>0</v>
      </c>
    </row>
    <row r="144" spans="2:12" ht="15" customHeight="1" x14ac:dyDescent="0.3">
      <c r="B144" s="882"/>
      <c r="C144" s="885"/>
      <c r="D144" s="328" t="s">
        <v>52</v>
      </c>
      <c r="E144" s="342">
        <v>0</v>
      </c>
      <c r="F144" s="304">
        <v>500000</v>
      </c>
      <c r="G144" s="310">
        <v>500000</v>
      </c>
      <c r="H144" s="305">
        <v>500000</v>
      </c>
      <c r="I144" s="311">
        <v>0</v>
      </c>
      <c r="J144" s="310">
        <v>0</v>
      </c>
      <c r="K144" s="310">
        <v>0</v>
      </c>
      <c r="L144" s="312">
        <v>0</v>
      </c>
    </row>
    <row r="145" spans="2:12" ht="15" customHeight="1" x14ac:dyDescent="0.3">
      <c r="B145" s="882"/>
      <c r="C145" s="886"/>
      <c r="D145" s="328" t="s">
        <v>2852</v>
      </c>
      <c r="E145" s="342">
        <v>575000</v>
      </c>
      <c r="F145" s="304">
        <v>0</v>
      </c>
      <c r="G145" s="310">
        <v>575000</v>
      </c>
      <c r="H145" s="305">
        <v>378708.15</v>
      </c>
      <c r="I145" s="311">
        <v>0</v>
      </c>
      <c r="J145" s="310">
        <v>0</v>
      </c>
      <c r="K145" s="310">
        <v>0</v>
      </c>
      <c r="L145" s="312">
        <v>0</v>
      </c>
    </row>
    <row r="146" spans="2:12" ht="15" customHeight="1" x14ac:dyDescent="0.3">
      <c r="B146" s="882"/>
      <c r="C146" s="329" t="s">
        <v>12</v>
      </c>
      <c r="D146" s="302"/>
      <c r="E146" s="344">
        <f>SUBTOTAL(9,E131:E145)</f>
        <v>16805000</v>
      </c>
      <c r="F146" s="304">
        <f t="shared" ref="F146:L146" si="12">SUBTOTAL(9,F131:F145)</f>
        <v>846700</v>
      </c>
      <c r="G146" s="303">
        <f t="shared" si="12"/>
        <v>17651700</v>
      </c>
      <c r="H146" s="305">
        <f t="shared" si="12"/>
        <v>6220760.3000000007</v>
      </c>
      <c r="I146" s="314">
        <f t="shared" si="12"/>
        <v>2508403.41</v>
      </c>
      <c r="J146" s="303">
        <f t="shared" si="12"/>
        <v>300000</v>
      </c>
      <c r="K146" s="303">
        <f t="shared" si="12"/>
        <v>300000</v>
      </c>
      <c r="L146" s="306">
        <f t="shared" si="12"/>
        <v>1945593.02</v>
      </c>
    </row>
    <row r="147" spans="2:12" ht="15" customHeight="1" x14ac:dyDescent="0.3">
      <c r="B147" s="881" t="s">
        <v>54</v>
      </c>
      <c r="C147" s="884" t="s">
        <v>2813</v>
      </c>
      <c r="D147" s="358" t="s">
        <v>56</v>
      </c>
      <c r="E147" s="342">
        <v>1000000</v>
      </c>
      <c r="F147" s="304">
        <v>1000000</v>
      </c>
      <c r="G147" s="310">
        <v>2000000</v>
      </c>
      <c r="H147" s="305">
        <v>1300000</v>
      </c>
      <c r="I147" s="311">
        <v>640630</v>
      </c>
      <c r="J147" s="310">
        <v>0</v>
      </c>
      <c r="K147" s="310">
        <v>0</v>
      </c>
      <c r="L147" s="312">
        <v>0</v>
      </c>
    </row>
    <row r="148" spans="2:12" ht="15" customHeight="1" x14ac:dyDescent="0.3">
      <c r="B148" s="882"/>
      <c r="C148" s="885"/>
      <c r="D148" s="358" t="s">
        <v>2853</v>
      </c>
      <c r="E148" s="342">
        <v>1000000</v>
      </c>
      <c r="F148" s="304">
        <v>0</v>
      </c>
      <c r="G148" s="310">
        <v>1000000</v>
      </c>
      <c r="H148" s="305">
        <v>250000</v>
      </c>
      <c r="I148" s="311">
        <v>750000</v>
      </c>
      <c r="J148" s="310">
        <v>0</v>
      </c>
      <c r="K148" s="310">
        <v>0</v>
      </c>
      <c r="L148" s="312">
        <v>0</v>
      </c>
    </row>
    <row r="149" spans="2:12" ht="15" customHeight="1" x14ac:dyDescent="0.3">
      <c r="B149" s="882"/>
      <c r="C149" s="886"/>
      <c r="D149" s="358" t="s">
        <v>2854</v>
      </c>
      <c r="E149" s="342">
        <v>1590000</v>
      </c>
      <c r="F149" s="304">
        <v>0</v>
      </c>
      <c r="G149" s="310">
        <v>1590000</v>
      </c>
      <c r="H149" s="305">
        <v>215409.37999999989</v>
      </c>
      <c r="I149" s="311">
        <v>0</v>
      </c>
      <c r="J149" s="310">
        <v>0</v>
      </c>
      <c r="K149" s="310">
        <v>0</v>
      </c>
      <c r="L149" s="312">
        <v>0</v>
      </c>
    </row>
    <row r="150" spans="2:12" ht="15" customHeight="1" x14ac:dyDescent="0.3">
      <c r="B150" s="882"/>
      <c r="C150" s="884" t="s">
        <v>2465</v>
      </c>
      <c r="D150" s="358" t="s">
        <v>55</v>
      </c>
      <c r="E150" s="342">
        <v>0</v>
      </c>
      <c r="F150" s="304">
        <v>200000</v>
      </c>
      <c r="G150" s="310">
        <v>200000</v>
      </c>
      <c r="H150" s="305">
        <v>200000</v>
      </c>
      <c r="I150" s="311">
        <v>0</v>
      </c>
      <c r="J150" s="310">
        <v>0</v>
      </c>
      <c r="K150" s="310">
        <v>0</v>
      </c>
      <c r="L150" s="312">
        <v>0</v>
      </c>
    </row>
    <row r="151" spans="2:12" ht="15" customHeight="1" x14ac:dyDescent="0.3">
      <c r="B151" s="882"/>
      <c r="C151" s="885"/>
      <c r="D151" s="358" t="s">
        <v>57</v>
      </c>
      <c r="E151" s="342">
        <v>0</v>
      </c>
      <c r="F151" s="304">
        <v>500000</v>
      </c>
      <c r="G151" s="310">
        <v>500000</v>
      </c>
      <c r="H151" s="305">
        <v>500000</v>
      </c>
      <c r="I151" s="311">
        <v>0</v>
      </c>
      <c r="J151" s="310">
        <v>0</v>
      </c>
      <c r="K151" s="310">
        <v>0</v>
      </c>
      <c r="L151" s="312">
        <v>0</v>
      </c>
    </row>
    <row r="152" spans="2:12" ht="15" customHeight="1" x14ac:dyDescent="0.3">
      <c r="B152" s="882"/>
      <c r="C152" s="885"/>
      <c r="D152" s="358" t="s">
        <v>2855</v>
      </c>
      <c r="E152" s="342">
        <v>350000</v>
      </c>
      <c r="F152" s="304">
        <v>0</v>
      </c>
      <c r="G152" s="310">
        <v>350000</v>
      </c>
      <c r="H152" s="305">
        <v>23087</v>
      </c>
      <c r="I152" s="311">
        <v>0</v>
      </c>
      <c r="J152" s="310">
        <v>0</v>
      </c>
      <c r="K152" s="310">
        <v>0</v>
      </c>
      <c r="L152" s="312">
        <v>0</v>
      </c>
    </row>
    <row r="153" spans="2:12" ht="15" customHeight="1" x14ac:dyDescent="0.3">
      <c r="B153" s="882"/>
      <c r="C153" s="885"/>
      <c r="D153" s="358" t="s">
        <v>2856</v>
      </c>
      <c r="E153" s="342">
        <v>2200000</v>
      </c>
      <c r="F153" s="304">
        <v>0</v>
      </c>
      <c r="G153" s="310">
        <v>2200000</v>
      </c>
      <c r="H153" s="305">
        <v>1000000</v>
      </c>
      <c r="I153" s="311">
        <v>900652.23</v>
      </c>
      <c r="J153" s="310">
        <v>0</v>
      </c>
      <c r="K153" s="310">
        <v>0</v>
      </c>
      <c r="L153" s="312">
        <v>0</v>
      </c>
    </row>
    <row r="154" spans="2:12" ht="15" customHeight="1" x14ac:dyDescent="0.3">
      <c r="B154" s="882"/>
      <c r="C154" s="885"/>
      <c r="D154" s="358" t="s">
        <v>2857</v>
      </c>
      <c r="E154" s="342">
        <v>4520000</v>
      </c>
      <c r="F154" s="304">
        <v>0</v>
      </c>
      <c r="G154" s="310">
        <v>4520000</v>
      </c>
      <c r="H154" s="305">
        <v>1482654.3599999999</v>
      </c>
      <c r="I154" s="311">
        <v>0</v>
      </c>
      <c r="J154" s="310">
        <v>0</v>
      </c>
      <c r="K154" s="310">
        <v>0</v>
      </c>
      <c r="L154" s="312">
        <v>0</v>
      </c>
    </row>
    <row r="155" spans="2:12" ht="15" customHeight="1" x14ac:dyDescent="0.3">
      <c r="B155" s="882"/>
      <c r="C155" s="886"/>
      <c r="D155" s="358" t="s">
        <v>2858</v>
      </c>
      <c r="E155" s="342">
        <v>2000000</v>
      </c>
      <c r="F155" s="304">
        <v>0</v>
      </c>
      <c r="G155" s="310">
        <v>2000000</v>
      </c>
      <c r="H155" s="305">
        <v>100000</v>
      </c>
      <c r="I155" s="311">
        <v>1890000</v>
      </c>
      <c r="J155" s="310">
        <v>0</v>
      </c>
      <c r="K155" s="310">
        <v>0</v>
      </c>
      <c r="L155" s="312">
        <v>0</v>
      </c>
    </row>
    <row r="156" spans="2:12" ht="15" customHeight="1" x14ac:dyDescent="0.3">
      <c r="B156" s="883"/>
      <c r="C156" s="316" t="s">
        <v>12</v>
      </c>
      <c r="D156" s="357"/>
      <c r="E156" s="344">
        <f>SUBTOTAL(9,E147:E155)</f>
        <v>12660000</v>
      </c>
      <c r="F156" s="304">
        <f t="shared" ref="F156:L156" si="13">SUBTOTAL(9,F147:F155)</f>
        <v>1700000</v>
      </c>
      <c r="G156" s="303">
        <f t="shared" si="13"/>
        <v>14360000</v>
      </c>
      <c r="H156" s="305">
        <f t="shared" si="13"/>
        <v>5071150.74</v>
      </c>
      <c r="I156" s="314">
        <f t="shared" si="13"/>
        <v>4181282.23</v>
      </c>
      <c r="J156" s="303">
        <f t="shared" si="13"/>
        <v>0</v>
      </c>
      <c r="K156" s="303">
        <f t="shared" si="13"/>
        <v>0</v>
      </c>
      <c r="L156" s="306">
        <f t="shared" si="13"/>
        <v>0</v>
      </c>
    </row>
    <row r="157" spans="2:12" ht="15" customHeight="1" x14ac:dyDescent="0.3">
      <c r="B157" s="881" t="s">
        <v>58</v>
      </c>
      <c r="C157" s="885" t="s">
        <v>2466</v>
      </c>
      <c r="D157" s="358" t="s">
        <v>59</v>
      </c>
      <c r="E157" s="342">
        <v>2161000</v>
      </c>
      <c r="F157" s="304">
        <v>3161000</v>
      </c>
      <c r="G157" s="310">
        <v>5322000</v>
      </c>
      <c r="H157" s="305">
        <v>3411000</v>
      </c>
      <c r="I157" s="311">
        <v>0</v>
      </c>
      <c r="J157" s="310">
        <v>0</v>
      </c>
      <c r="K157" s="310">
        <v>0</v>
      </c>
      <c r="L157" s="312">
        <v>0</v>
      </c>
    </row>
    <row r="158" spans="2:12" ht="15" customHeight="1" x14ac:dyDescent="0.3">
      <c r="B158" s="882"/>
      <c r="C158" s="886"/>
      <c r="D158" s="358" t="s">
        <v>2859</v>
      </c>
      <c r="E158" s="342">
        <v>300000</v>
      </c>
      <c r="F158" s="304">
        <v>0</v>
      </c>
      <c r="G158" s="310">
        <v>300000</v>
      </c>
      <c r="H158" s="305">
        <v>201050</v>
      </c>
      <c r="I158" s="311">
        <v>0</v>
      </c>
      <c r="J158" s="310">
        <v>0</v>
      </c>
      <c r="K158" s="310">
        <v>0</v>
      </c>
      <c r="L158" s="312">
        <v>0</v>
      </c>
    </row>
    <row r="159" spans="2:12" ht="15" customHeight="1" x14ac:dyDescent="0.3">
      <c r="B159" s="882"/>
      <c r="C159" s="884" t="s">
        <v>2467</v>
      </c>
      <c r="D159" s="358" t="s">
        <v>63</v>
      </c>
      <c r="E159" s="342">
        <v>100000</v>
      </c>
      <c r="F159" s="304">
        <v>0</v>
      </c>
      <c r="G159" s="310">
        <v>100000</v>
      </c>
      <c r="H159" s="305">
        <v>61697.19</v>
      </c>
      <c r="I159" s="311">
        <v>0</v>
      </c>
      <c r="J159" s="310">
        <v>0</v>
      </c>
      <c r="K159" s="310">
        <v>0</v>
      </c>
      <c r="L159" s="312">
        <v>0</v>
      </c>
    </row>
    <row r="160" spans="2:12" ht="15" customHeight="1" x14ac:dyDescent="0.3">
      <c r="B160" s="882"/>
      <c r="C160" s="885"/>
      <c r="D160" s="358" t="s">
        <v>2860</v>
      </c>
      <c r="E160" s="342">
        <v>600000</v>
      </c>
      <c r="F160" s="304">
        <v>0</v>
      </c>
      <c r="G160" s="310">
        <v>600000</v>
      </c>
      <c r="H160" s="305">
        <v>10000</v>
      </c>
      <c r="I160" s="311">
        <v>0</v>
      </c>
      <c r="J160" s="310">
        <v>0</v>
      </c>
      <c r="K160" s="310">
        <v>0</v>
      </c>
      <c r="L160" s="312">
        <v>0</v>
      </c>
    </row>
    <row r="161" spans="2:12" ht="15" customHeight="1" x14ac:dyDescent="0.3">
      <c r="B161" s="882"/>
      <c r="C161" s="885"/>
      <c r="D161" s="358" t="s">
        <v>2861</v>
      </c>
      <c r="E161" s="342">
        <v>1900000</v>
      </c>
      <c r="F161" s="304">
        <v>0</v>
      </c>
      <c r="G161" s="310">
        <v>1900000</v>
      </c>
      <c r="H161" s="305">
        <v>250000</v>
      </c>
      <c r="I161" s="311">
        <v>867344.13000000012</v>
      </c>
      <c r="J161" s="310">
        <v>0</v>
      </c>
      <c r="K161" s="310">
        <v>0</v>
      </c>
      <c r="L161" s="312">
        <v>0</v>
      </c>
    </row>
    <row r="162" spans="2:12" ht="15" customHeight="1" x14ac:dyDescent="0.3">
      <c r="B162" s="882"/>
      <c r="C162" s="885"/>
      <c r="D162" s="358" t="s">
        <v>61</v>
      </c>
      <c r="E162" s="342">
        <v>2000000</v>
      </c>
      <c r="F162" s="304">
        <v>750000</v>
      </c>
      <c r="G162" s="310">
        <v>2750000</v>
      </c>
      <c r="H162" s="305">
        <v>1000000</v>
      </c>
      <c r="I162" s="311">
        <v>1627391.1</v>
      </c>
      <c r="J162" s="310">
        <v>0</v>
      </c>
      <c r="K162" s="310">
        <v>0</v>
      </c>
      <c r="L162" s="312">
        <v>0</v>
      </c>
    </row>
    <row r="163" spans="2:12" ht="15" customHeight="1" x14ac:dyDescent="0.3">
      <c r="B163" s="882"/>
      <c r="C163" s="886"/>
      <c r="D163" s="358" t="s">
        <v>2862</v>
      </c>
      <c r="E163" s="342">
        <v>100000</v>
      </c>
      <c r="F163" s="304">
        <v>0</v>
      </c>
      <c r="G163" s="310">
        <v>100000</v>
      </c>
      <c r="H163" s="305">
        <v>73240</v>
      </c>
      <c r="I163" s="311">
        <v>0</v>
      </c>
      <c r="J163" s="310">
        <v>0</v>
      </c>
      <c r="K163" s="310">
        <v>0</v>
      </c>
      <c r="L163" s="312">
        <v>0</v>
      </c>
    </row>
    <row r="164" spans="2:12" ht="15" customHeight="1" x14ac:dyDescent="0.3">
      <c r="B164" s="882"/>
      <c r="C164" s="885" t="s">
        <v>2814</v>
      </c>
      <c r="D164" s="358" t="s">
        <v>3437</v>
      </c>
      <c r="E164" s="342">
        <v>513700</v>
      </c>
      <c r="F164" s="304">
        <v>0</v>
      </c>
      <c r="G164" s="310">
        <v>513700</v>
      </c>
      <c r="H164" s="305">
        <v>61501.799999999988</v>
      </c>
      <c r="I164" s="311">
        <v>0</v>
      </c>
      <c r="J164" s="310">
        <v>0</v>
      </c>
      <c r="K164" s="310">
        <v>0</v>
      </c>
      <c r="L164" s="312">
        <v>0</v>
      </c>
    </row>
    <row r="165" spans="2:12" ht="15" customHeight="1" x14ac:dyDescent="0.3">
      <c r="B165" s="882"/>
      <c r="C165" s="885"/>
      <c r="D165" s="358" t="s">
        <v>60</v>
      </c>
      <c r="E165" s="342">
        <v>115250</v>
      </c>
      <c r="F165" s="304">
        <v>116000</v>
      </c>
      <c r="G165" s="310">
        <v>231250</v>
      </c>
      <c r="H165" s="305">
        <v>131250</v>
      </c>
      <c r="I165" s="311">
        <v>0</v>
      </c>
      <c r="J165" s="310">
        <v>0</v>
      </c>
      <c r="K165" s="310">
        <v>0</v>
      </c>
      <c r="L165" s="312">
        <v>0</v>
      </c>
    </row>
    <row r="166" spans="2:12" ht="15" customHeight="1" x14ac:dyDescent="0.3">
      <c r="B166" s="882"/>
      <c r="C166" s="886"/>
      <c r="D166" s="358" t="s">
        <v>2863</v>
      </c>
      <c r="E166" s="342">
        <v>400000</v>
      </c>
      <c r="F166" s="304">
        <v>0</v>
      </c>
      <c r="G166" s="310">
        <v>400000</v>
      </c>
      <c r="H166" s="305">
        <v>0</v>
      </c>
      <c r="I166" s="311">
        <v>205157.35</v>
      </c>
      <c r="J166" s="310">
        <v>0</v>
      </c>
      <c r="K166" s="310">
        <v>0</v>
      </c>
      <c r="L166" s="312">
        <v>0</v>
      </c>
    </row>
    <row r="167" spans="2:12" ht="15" customHeight="1" x14ac:dyDescent="0.3">
      <c r="B167" s="883"/>
      <c r="C167" s="316" t="s">
        <v>12</v>
      </c>
      <c r="D167" s="316"/>
      <c r="E167" s="344">
        <f>SUBTOTAL(9,E157:E166)</f>
        <v>8189950</v>
      </c>
      <c r="F167" s="304">
        <f t="shared" ref="F167:L167" si="14">SUBTOTAL(9,F157:F166)</f>
        <v>4027000</v>
      </c>
      <c r="G167" s="303">
        <f t="shared" si="14"/>
        <v>12216950</v>
      </c>
      <c r="H167" s="305">
        <f t="shared" si="14"/>
        <v>5199738.9899999993</v>
      </c>
      <c r="I167" s="314">
        <f t="shared" si="14"/>
        <v>2699892.5800000005</v>
      </c>
      <c r="J167" s="303">
        <f t="shared" si="14"/>
        <v>0</v>
      </c>
      <c r="K167" s="303">
        <f t="shared" si="14"/>
        <v>0</v>
      </c>
      <c r="L167" s="306">
        <f t="shared" si="14"/>
        <v>0</v>
      </c>
    </row>
    <row r="168" spans="2:12" ht="15" customHeight="1" x14ac:dyDescent="0.3">
      <c r="B168" s="882" t="s">
        <v>2864</v>
      </c>
      <c r="C168" s="885" t="s">
        <v>2817</v>
      </c>
      <c r="D168" s="358" t="s">
        <v>65</v>
      </c>
      <c r="E168" s="342">
        <v>1000000</v>
      </c>
      <c r="F168" s="304">
        <v>400000</v>
      </c>
      <c r="G168" s="310">
        <v>1400000</v>
      </c>
      <c r="H168" s="305">
        <v>1040550</v>
      </c>
      <c r="I168" s="311">
        <v>200000</v>
      </c>
      <c r="J168" s="310">
        <v>0</v>
      </c>
      <c r="K168" s="310">
        <v>0</v>
      </c>
      <c r="L168" s="312">
        <v>0</v>
      </c>
    </row>
    <row r="169" spans="2:12" ht="15" customHeight="1" x14ac:dyDescent="0.3">
      <c r="B169" s="882"/>
      <c r="C169" s="885"/>
      <c r="D169" s="358" t="s">
        <v>67</v>
      </c>
      <c r="E169" s="342">
        <v>0</v>
      </c>
      <c r="F169" s="304">
        <v>100000</v>
      </c>
      <c r="G169" s="310">
        <v>100000</v>
      </c>
      <c r="H169" s="305">
        <v>100000</v>
      </c>
      <c r="I169" s="311">
        <v>0</v>
      </c>
      <c r="J169" s="310">
        <v>0</v>
      </c>
      <c r="K169" s="310">
        <v>0</v>
      </c>
      <c r="L169" s="312">
        <v>0</v>
      </c>
    </row>
    <row r="170" spans="2:12" ht="15" customHeight="1" x14ac:dyDescent="0.3">
      <c r="B170" s="882"/>
      <c r="C170" s="885"/>
      <c r="D170" s="358" t="s">
        <v>2865</v>
      </c>
      <c r="E170" s="342">
        <v>300000</v>
      </c>
      <c r="F170" s="304">
        <v>0</v>
      </c>
      <c r="G170" s="310">
        <v>300000</v>
      </c>
      <c r="H170" s="305">
        <v>164252.28999999998</v>
      </c>
      <c r="I170" s="311">
        <v>0</v>
      </c>
      <c r="J170" s="310">
        <v>0</v>
      </c>
      <c r="K170" s="310">
        <v>0</v>
      </c>
      <c r="L170" s="312">
        <v>0</v>
      </c>
    </row>
    <row r="171" spans="2:12" ht="15" customHeight="1" x14ac:dyDescent="0.3">
      <c r="B171" s="882"/>
      <c r="C171" s="884" t="s">
        <v>2818</v>
      </c>
      <c r="D171" s="358" t="s">
        <v>68</v>
      </c>
      <c r="E171" s="342">
        <v>635000</v>
      </c>
      <c r="F171" s="304">
        <v>575000</v>
      </c>
      <c r="G171" s="310">
        <v>1210000</v>
      </c>
      <c r="H171" s="305">
        <v>333449.45</v>
      </c>
      <c r="I171" s="311">
        <v>287500</v>
      </c>
      <c r="J171" s="310">
        <v>0</v>
      </c>
      <c r="K171" s="310">
        <v>0</v>
      </c>
      <c r="L171" s="312">
        <v>0</v>
      </c>
    </row>
    <row r="172" spans="2:12" ht="15" customHeight="1" x14ac:dyDescent="0.3">
      <c r="B172" s="882"/>
      <c r="C172" s="886"/>
      <c r="D172" s="358" t="s">
        <v>70</v>
      </c>
      <c r="E172" s="342">
        <v>0</v>
      </c>
      <c r="F172" s="304">
        <v>300000</v>
      </c>
      <c r="G172" s="310">
        <v>300000</v>
      </c>
      <c r="H172" s="305">
        <v>300000</v>
      </c>
      <c r="I172" s="311">
        <v>0</v>
      </c>
      <c r="J172" s="310">
        <v>0</v>
      </c>
      <c r="K172" s="310">
        <v>0</v>
      </c>
      <c r="L172" s="312">
        <v>0</v>
      </c>
    </row>
    <row r="173" spans="2:12" ht="15" customHeight="1" x14ac:dyDescent="0.3">
      <c r="B173" s="882"/>
      <c r="C173" s="884" t="s">
        <v>2816</v>
      </c>
      <c r="D173" s="358" t="s">
        <v>66</v>
      </c>
      <c r="E173" s="342">
        <v>0</v>
      </c>
      <c r="F173" s="304">
        <v>250000</v>
      </c>
      <c r="G173" s="310">
        <v>250000</v>
      </c>
      <c r="H173" s="305">
        <v>250000</v>
      </c>
      <c r="I173" s="311">
        <v>0</v>
      </c>
      <c r="J173" s="310">
        <v>0</v>
      </c>
      <c r="K173" s="310">
        <v>0</v>
      </c>
      <c r="L173" s="312">
        <v>0</v>
      </c>
    </row>
    <row r="174" spans="2:12" ht="15" customHeight="1" x14ac:dyDescent="0.3">
      <c r="B174" s="882"/>
      <c r="C174" s="885"/>
      <c r="D174" s="358" t="s">
        <v>69</v>
      </c>
      <c r="E174" s="342">
        <v>0</v>
      </c>
      <c r="F174" s="304">
        <v>350000</v>
      </c>
      <c r="G174" s="310">
        <v>350000</v>
      </c>
      <c r="H174" s="305">
        <v>175000</v>
      </c>
      <c r="I174" s="311">
        <v>175000</v>
      </c>
      <c r="J174" s="310">
        <v>0</v>
      </c>
      <c r="K174" s="310">
        <v>0</v>
      </c>
      <c r="L174" s="312">
        <v>0</v>
      </c>
    </row>
    <row r="175" spans="2:12" ht="15" customHeight="1" x14ac:dyDescent="0.3">
      <c r="B175" s="882"/>
      <c r="C175" s="885"/>
      <c r="D175" s="358" t="s">
        <v>2866</v>
      </c>
      <c r="E175" s="342">
        <v>365000</v>
      </c>
      <c r="F175" s="304">
        <v>0</v>
      </c>
      <c r="G175" s="310">
        <v>365000</v>
      </c>
      <c r="H175" s="305">
        <v>329910.16000000003</v>
      </c>
      <c r="I175" s="311">
        <v>0</v>
      </c>
      <c r="J175" s="310">
        <v>0</v>
      </c>
      <c r="K175" s="310">
        <v>0</v>
      </c>
      <c r="L175" s="312">
        <v>0</v>
      </c>
    </row>
    <row r="176" spans="2:12" ht="15" customHeight="1" x14ac:dyDescent="0.3">
      <c r="B176" s="882"/>
      <c r="C176" s="885"/>
      <c r="D176" s="358" t="s">
        <v>2867</v>
      </c>
      <c r="E176" s="342">
        <v>300000</v>
      </c>
      <c r="F176" s="304">
        <v>0</v>
      </c>
      <c r="G176" s="310">
        <v>300000</v>
      </c>
      <c r="H176" s="305">
        <v>249500.74</v>
      </c>
      <c r="I176" s="311">
        <v>0</v>
      </c>
      <c r="J176" s="310">
        <v>0</v>
      </c>
      <c r="K176" s="310">
        <v>0</v>
      </c>
      <c r="L176" s="312">
        <v>0</v>
      </c>
    </row>
    <row r="177" spans="2:12" ht="15" customHeight="1" x14ac:dyDescent="0.3">
      <c r="B177" s="882"/>
      <c r="C177" s="886"/>
      <c r="D177" s="358" t="s">
        <v>2868</v>
      </c>
      <c r="E177" s="342">
        <v>300000</v>
      </c>
      <c r="F177" s="304">
        <v>0</v>
      </c>
      <c r="G177" s="310">
        <v>300000</v>
      </c>
      <c r="H177" s="305">
        <v>102596.57999999999</v>
      </c>
      <c r="I177" s="311">
        <v>0</v>
      </c>
      <c r="J177" s="310">
        <v>0</v>
      </c>
      <c r="K177" s="310">
        <v>0</v>
      </c>
      <c r="L177" s="312">
        <v>0</v>
      </c>
    </row>
    <row r="178" spans="2:12" ht="15" customHeight="1" x14ac:dyDescent="0.3">
      <c r="B178" s="882"/>
      <c r="C178" s="884" t="s">
        <v>2815</v>
      </c>
      <c r="D178" s="358" t="s">
        <v>63</v>
      </c>
      <c r="E178" s="342">
        <v>0</v>
      </c>
      <c r="F178" s="304">
        <v>100000</v>
      </c>
      <c r="G178" s="310">
        <v>100000</v>
      </c>
      <c r="H178" s="305">
        <v>50000</v>
      </c>
      <c r="I178" s="311">
        <v>50000</v>
      </c>
      <c r="J178" s="310">
        <v>0</v>
      </c>
      <c r="K178" s="310">
        <v>0</v>
      </c>
      <c r="L178" s="312">
        <v>0</v>
      </c>
    </row>
    <row r="179" spans="2:12" ht="15" customHeight="1" x14ac:dyDescent="0.3">
      <c r="B179" s="882"/>
      <c r="C179" s="885"/>
      <c r="D179" s="358" t="s">
        <v>64</v>
      </c>
      <c r="E179" s="342">
        <v>0</v>
      </c>
      <c r="F179" s="304">
        <v>500000</v>
      </c>
      <c r="G179" s="310">
        <v>500000</v>
      </c>
      <c r="H179" s="305">
        <v>250000</v>
      </c>
      <c r="I179" s="311">
        <v>250000</v>
      </c>
      <c r="J179" s="310">
        <v>0</v>
      </c>
      <c r="K179" s="310">
        <v>0</v>
      </c>
      <c r="L179" s="312">
        <v>0</v>
      </c>
    </row>
    <row r="180" spans="2:12" ht="15" customHeight="1" x14ac:dyDescent="0.3">
      <c r="B180" s="883"/>
      <c r="C180" s="302" t="s">
        <v>12</v>
      </c>
      <c r="D180" s="302"/>
      <c r="E180" s="344">
        <f>SUBTOTAL(9,E168:E179)</f>
        <v>2900000</v>
      </c>
      <c r="F180" s="304">
        <f t="shared" ref="F180:L180" si="15">SUBTOTAL(9,F168:F179)</f>
        <v>2575000</v>
      </c>
      <c r="G180" s="303">
        <f t="shared" si="15"/>
        <v>5475000</v>
      </c>
      <c r="H180" s="305">
        <f t="shared" si="15"/>
        <v>3345259.2200000007</v>
      </c>
      <c r="I180" s="314">
        <f t="shared" si="15"/>
        <v>962500</v>
      </c>
      <c r="J180" s="303">
        <f t="shared" si="15"/>
        <v>0</v>
      </c>
      <c r="K180" s="303">
        <f t="shared" si="15"/>
        <v>0</v>
      </c>
      <c r="L180" s="306">
        <f t="shared" si="15"/>
        <v>0</v>
      </c>
    </row>
    <row r="181" spans="2:12" ht="15" customHeight="1" x14ac:dyDescent="0.3">
      <c r="B181" s="881" t="s">
        <v>71</v>
      </c>
      <c r="C181" s="884" t="s">
        <v>71</v>
      </c>
      <c r="D181" s="328" t="s">
        <v>2869</v>
      </c>
      <c r="E181" s="342">
        <v>270000</v>
      </c>
      <c r="F181" s="304">
        <v>0</v>
      </c>
      <c r="G181" s="310">
        <v>270000</v>
      </c>
      <c r="H181" s="305">
        <v>22041.88</v>
      </c>
      <c r="I181" s="311">
        <v>0</v>
      </c>
      <c r="J181" s="310">
        <v>0</v>
      </c>
      <c r="K181" s="310">
        <v>0</v>
      </c>
      <c r="L181" s="312">
        <v>0</v>
      </c>
    </row>
    <row r="182" spans="2:12" ht="15" customHeight="1" x14ac:dyDescent="0.3">
      <c r="B182" s="882"/>
      <c r="C182" s="885"/>
      <c r="D182" s="328" t="s">
        <v>2870</v>
      </c>
      <c r="E182" s="342">
        <v>205000</v>
      </c>
      <c r="F182" s="304">
        <v>0</v>
      </c>
      <c r="G182" s="310">
        <v>205000</v>
      </c>
      <c r="H182" s="305">
        <v>7942.93</v>
      </c>
      <c r="I182" s="311">
        <v>0</v>
      </c>
      <c r="J182" s="310">
        <v>0</v>
      </c>
      <c r="K182" s="310">
        <v>0</v>
      </c>
      <c r="L182" s="312">
        <v>0</v>
      </c>
    </row>
    <row r="183" spans="2:12" ht="15" customHeight="1" x14ac:dyDescent="0.3">
      <c r="B183" s="882"/>
      <c r="C183" s="885"/>
      <c r="D183" s="328" t="s">
        <v>2871</v>
      </c>
      <c r="E183" s="342">
        <v>495000</v>
      </c>
      <c r="F183" s="304">
        <v>0</v>
      </c>
      <c r="G183" s="310">
        <v>495000</v>
      </c>
      <c r="H183" s="305">
        <v>300193</v>
      </c>
      <c r="I183" s="311">
        <v>0</v>
      </c>
      <c r="J183" s="310">
        <v>0</v>
      </c>
      <c r="K183" s="310">
        <v>0</v>
      </c>
      <c r="L183" s="312">
        <v>0</v>
      </c>
    </row>
    <row r="184" spans="2:12" ht="15" customHeight="1" x14ac:dyDescent="0.3">
      <c r="B184" s="882"/>
      <c r="C184" s="885"/>
      <c r="D184" s="328" t="s">
        <v>72</v>
      </c>
      <c r="E184" s="342">
        <v>0</v>
      </c>
      <c r="F184" s="304">
        <v>2000000</v>
      </c>
      <c r="G184" s="310">
        <v>2000000</v>
      </c>
      <c r="H184" s="305">
        <v>2000000</v>
      </c>
      <c r="I184" s="311">
        <v>0</v>
      </c>
      <c r="J184" s="310">
        <v>0</v>
      </c>
      <c r="K184" s="310">
        <v>0</v>
      </c>
      <c r="L184" s="312">
        <v>0</v>
      </c>
    </row>
    <row r="185" spans="2:12" ht="15" customHeight="1" x14ac:dyDescent="0.3">
      <c r="B185" s="882"/>
      <c r="C185" s="885"/>
      <c r="D185" s="328" t="s">
        <v>2872</v>
      </c>
      <c r="E185" s="342">
        <v>1500000</v>
      </c>
      <c r="F185" s="304">
        <v>0</v>
      </c>
      <c r="G185" s="310">
        <v>1500000</v>
      </c>
      <c r="H185" s="305">
        <v>1000000</v>
      </c>
      <c r="I185" s="311">
        <v>500000</v>
      </c>
      <c r="J185" s="310">
        <v>0</v>
      </c>
      <c r="K185" s="310">
        <v>0</v>
      </c>
      <c r="L185" s="312">
        <v>0</v>
      </c>
    </row>
    <row r="186" spans="2:12" ht="15" customHeight="1" x14ac:dyDescent="0.3">
      <c r="B186" s="882"/>
      <c r="C186" s="885"/>
      <c r="D186" s="328" t="s">
        <v>2873</v>
      </c>
      <c r="E186" s="342">
        <v>1230000</v>
      </c>
      <c r="F186" s="304">
        <v>0</v>
      </c>
      <c r="G186" s="310">
        <v>1230000</v>
      </c>
      <c r="H186" s="305">
        <v>549794.19999999995</v>
      </c>
      <c r="I186" s="311">
        <v>0</v>
      </c>
      <c r="J186" s="310">
        <v>0</v>
      </c>
      <c r="K186" s="310">
        <v>0</v>
      </c>
      <c r="L186" s="312">
        <v>0</v>
      </c>
    </row>
    <row r="187" spans="2:12" ht="15" customHeight="1" x14ac:dyDescent="0.3">
      <c r="B187" s="882"/>
      <c r="C187" s="886"/>
      <c r="D187" s="328" t="s">
        <v>2874</v>
      </c>
      <c r="E187" s="342">
        <v>1000000</v>
      </c>
      <c r="F187" s="304">
        <v>0</v>
      </c>
      <c r="G187" s="310">
        <v>1000000</v>
      </c>
      <c r="H187" s="305">
        <v>750000</v>
      </c>
      <c r="I187" s="311">
        <v>241819.26</v>
      </c>
      <c r="J187" s="310">
        <v>0</v>
      </c>
      <c r="K187" s="310">
        <v>0</v>
      </c>
      <c r="L187" s="312">
        <v>0</v>
      </c>
    </row>
    <row r="188" spans="2:12" ht="15" customHeight="1" x14ac:dyDescent="0.3">
      <c r="B188" s="355"/>
      <c r="C188" s="302" t="s">
        <v>12</v>
      </c>
      <c r="D188" s="302"/>
      <c r="E188" s="344">
        <f>SUBTOTAL(9,E181:E187)</f>
        <v>4700000</v>
      </c>
      <c r="F188" s="304">
        <f t="shared" ref="F188:L188" si="16">SUBTOTAL(9,F181:F187)</f>
        <v>2000000</v>
      </c>
      <c r="G188" s="303">
        <f t="shared" si="16"/>
        <v>6700000</v>
      </c>
      <c r="H188" s="305">
        <f t="shared" si="16"/>
        <v>4629972.01</v>
      </c>
      <c r="I188" s="314">
        <f t="shared" si="16"/>
        <v>741819.26</v>
      </c>
      <c r="J188" s="303">
        <f t="shared" si="16"/>
        <v>0</v>
      </c>
      <c r="K188" s="303">
        <f t="shared" si="16"/>
        <v>0</v>
      </c>
      <c r="L188" s="306">
        <f t="shared" si="16"/>
        <v>0</v>
      </c>
    </row>
    <row r="189" spans="2:12" ht="16.95" customHeight="1" x14ac:dyDescent="0.3">
      <c r="B189" s="379" t="s">
        <v>73</v>
      </c>
      <c r="C189" s="340"/>
      <c r="D189" s="340"/>
      <c r="E189" s="352">
        <f>SUBTOTAL(9,E89:E188)</f>
        <v>98975950</v>
      </c>
      <c r="F189" s="341">
        <f t="shared" ref="F189:L189" si="17">SUBTOTAL(9,F89:F188)</f>
        <v>40923700</v>
      </c>
      <c r="G189" s="353">
        <f t="shared" si="17"/>
        <v>139899650</v>
      </c>
      <c r="H189" s="341">
        <f t="shared" si="17"/>
        <v>58456162.790000007</v>
      </c>
      <c r="I189" s="341">
        <f t="shared" si="17"/>
        <v>44158235.399999999</v>
      </c>
      <c r="J189" s="341">
        <f t="shared" si="17"/>
        <v>300000</v>
      </c>
      <c r="K189" s="341">
        <f t="shared" si="17"/>
        <v>300000</v>
      </c>
      <c r="L189" s="371">
        <f t="shared" si="17"/>
        <v>1945593.02</v>
      </c>
    </row>
    <row r="190" spans="2:12" ht="18" customHeight="1" x14ac:dyDescent="0.3">
      <c r="B190" s="878" t="s">
        <v>382</v>
      </c>
      <c r="C190" s="879"/>
      <c r="D190" s="879"/>
      <c r="E190" s="879"/>
      <c r="F190" s="879"/>
      <c r="G190" s="879"/>
      <c r="H190" s="879"/>
      <c r="I190" s="879"/>
      <c r="J190" s="879"/>
      <c r="K190" s="879"/>
      <c r="L190" s="880"/>
    </row>
    <row r="191" spans="2:12" ht="15" customHeight="1" x14ac:dyDescent="0.3">
      <c r="B191" s="882" t="s">
        <v>74</v>
      </c>
      <c r="C191" s="884" t="s">
        <v>2789</v>
      </c>
      <c r="D191" s="357" t="s">
        <v>2932</v>
      </c>
      <c r="E191" s="342">
        <v>63000</v>
      </c>
      <c r="F191" s="304">
        <v>0</v>
      </c>
      <c r="G191" s="310">
        <v>63000</v>
      </c>
      <c r="H191" s="319">
        <v>38373</v>
      </c>
      <c r="I191" s="324">
        <v>0</v>
      </c>
      <c r="J191" s="323">
        <v>0</v>
      </c>
      <c r="K191" s="323">
        <v>0</v>
      </c>
      <c r="L191" s="325">
        <v>0</v>
      </c>
    </row>
    <row r="192" spans="2:12" ht="15" customHeight="1" x14ac:dyDescent="0.3">
      <c r="B192" s="882"/>
      <c r="C192" s="885"/>
      <c r="D192" s="358" t="s">
        <v>2933</v>
      </c>
      <c r="E192" s="342">
        <v>750000</v>
      </c>
      <c r="F192" s="304">
        <v>0</v>
      </c>
      <c r="G192" s="310">
        <v>750000</v>
      </c>
      <c r="H192" s="305">
        <v>4376.5599999999977</v>
      </c>
      <c r="I192" s="311">
        <v>0</v>
      </c>
      <c r="J192" s="310">
        <v>0</v>
      </c>
      <c r="K192" s="310">
        <v>0</v>
      </c>
      <c r="L192" s="312">
        <v>0</v>
      </c>
    </row>
    <row r="193" spans="2:12" ht="15" customHeight="1" x14ac:dyDescent="0.3">
      <c r="B193" s="882"/>
      <c r="C193" s="885"/>
      <c r="D193" s="358" t="s">
        <v>2934</v>
      </c>
      <c r="E193" s="342">
        <v>450000</v>
      </c>
      <c r="F193" s="304">
        <v>0</v>
      </c>
      <c r="G193" s="310">
        <v>450000</v>
      </c>
      <c r="H193" s="305">
        <v>131461.59</v>
      </c>
      <c r="I193" s="311">
        <v>0</v>
      </c>
      <c r="J193" s="310">
        <v>0</v>
      </c>
      <c r="K193" s="310">
        <v>0</v>
      </c>
      <c r="L193" s="312">
        <v>0</v>
      </c>
    </row>
    <row r="194" spans="2:12" ht="15" customHeight="1" x14ac:dyDescent="0.3">
      <c r="B194" s="882"/>
      <c r="C194" s="885"/>
      <c r="D194" s="358" t="s">
        <v>2935</v>
      </c>
      <c r="E194" s="342">
        <v>450000</v>
      </c>
      <c r="F194" s="304">
        <v>0</v>
      </c>
      <c r="G194" s="310">
        <v>450000</v>
      </c>
      <c r="H194" s="305">
        <v>149999.60999999999</v>
      </c>
      <c r="I194" s="311">
        <v>0</v>
      </c>
      <c r="J194" s="310">
        <v>0</v>
      </c>
      <c r="K194" s="310">
        <v>0</v>
      </c>
      <c r="L194" s="312">
        <v>0</v>
      </c>
    </row>
    <row r="195" spans="2:12" ht="15" customHeight="1" x14ac:dyDescent="0.3">
      <c r="B195" s="882"/>
      <c r="C195" s="885"/>
      <c r="D195" s="358" t="s">
        <v>2936</v>
      </c>
      <c r="E195" s="342">
        <v>2365000</v>
      </c>
      <c r="F195" s="304">
        <v>0</v>
      </c>
      <c r="G195" s="310">
        <v>2365000</v>
      </c>
      <c r="H195" s="305">
        <v>1392791.98</v>
      </c>
      <c r="I195" s="311">
        <v>0</v>
      </c>
      <c r="J195" s="310">
        <v>0</v>
      </c>
      <c r="K195" s="310">
        <v>0</v>
      </c>
      <c r="L195" s="312">
        <v>0</v>
      </c>
    </row>
    <row r="196" spans="2:12" ht="15" customHeight="1" x14ac:dyDescent="0.3">
      <c r="B196" s="882"/>
      <c r="C196" s="885"/>
      <c r="D196" s="358" t="s">
        <v>2937</v>
      </c>
      <c r="E196" s="342">
        <v>200000</v>
      </c>
      <c r="F196" s="304">
        <v>0</v>
      </c>
      <c r="G196" s="310">
        <v>200000</v>
      </c>
      <c r="H196" s="305">
        <v>110000</v>
      </c>
      <c r="I196" s="311">
        <v>0</v>
      </c>
      <c r="J196" s="310">
        <v>0</v>
      </c>
      <c r="K196" s="310">
        <v>0</v>
      </c>
      <c r="L196" s="312">
        <v>0</v>
      </c>
    </row>
    <row r="197" spans="2:12" ht="15" customHeight="1" x14ac:dyDescent="0.3">
      <c r="B197" s="882"/>
      <c r="C197" s="885"/>
      <c r="D197" s="358" t="s">
        <v>75</v>
      </c>
      <c r="E197" s="342">
        <v>0</v>
      </c>
      <c r="F197" s="304">
        <v>3500000</v>
      </c>
      <c r="G197" s="310">
        <v>3500000</v>
      </c>
      <c r="H197" s="305">
        <v>3500000</v>
      </c>
      <c r="I197" s="311">
        <v>0</v>
      </c>
      <c r="J197" s="310">
        <v>0</v>
      </c>
      <c r="K197" s="310">
        <v>0</v>
      </c>
      <c r="L197" s="312">
        <v>0</v>
      </c>
    </row>
    <row r="198" spans="2:12" ht="15" customHeight="1" x14ac:dyDescent="0.3">
      <c r="B198" s="882"/>
      <c r="C198" s="885"/>
      <c r="D198" s="358" t="s">
        <v>77</v>
      </c>
      <c r="E198" s="342">
        <v>0</v>
      </c>
      <c r="F198" s="304">
        <v>350000</v>
      </c>
      <c r="G198" s="310">
        <v>350000</v>
      </c>
      <c r="H198" s="305">
        <v>350000</v>
      </c>
      <c r="I198" s="311">
        <v>0</v>
      </c>
      <c r="J198" s="310">
        <v>0</v>
      </c>
      <c r="K198" s="310">
        <v>0</v>
      </c>
      <c r="L198" s="312">
        <v>0</v>
      </c>
    </row>
    <row r="199" spans="2:12" ht="15" customHeight="1" x14ac:dyDescent="0.3">
      <c r="B199" s="882"/>
      <c r="C199" s="885"/>
      <c r="D199" s="358" t="s">
        <v>2938</v>
      </c>
      <c r="E199" s="342">
        <v>350000</v>
      </c>
      <c r="F199" s="304">
        <v>0</v>
      </c>
      <c r="G199" s="310">
        <v>350000</v>
      </c>
      <c r="H199" s="305">
        <v>37328</v>
      </c>
      <c r="I199" s="311">
        <v>0</v>
      </c>
      <c r="J199" s="310">
        <v>0</v>
      </c>
      <c r="K199" s="310">
        <v>0</v>
      </c>
      <c r="L199" s="312">
        <v>0</v>
      </c>
    </row>
    <row r="200" spans="2:12" ht="15" customHeight="1" x14ac:dyDescent="0.3">
      <c r="B200" s="882"/>
      <c r="C200" s="885"/>
      <c r="D200" s="358" t="s">
        <v>2939</v>
      </c>
      <c r="E200" s="342">
        <v>170000</v>
      </c>
      <c r="F200" s="304">
        <v>0</v>
      </c>
      <c r="G200" s="310">
        <v>170000</v>
      </c>
      <c r="H200" s="305">
        <v>40332</v>
      </c>
      <c r="I200" s="311">
        <v>0</v>
      </c>
      <c r="J200" s="310">
        <v>0</v>
      </c>
      <c r="K200" s="310">
        <v>0</v>
      </c>
      <c r="L200" s="312">
        <v>0</v>
      </c>
    </row>
    <row r="201" spans="2:12" ht="15" customHeight="1" x14ac:dyDescent="0.3">
      <c r="B201" s="882"/>
      <c r="C201" s="885"/>
      <c r="D201" s="358" t="s">
        <v>2940</v>
      </c>
      <c r="E201" s="342">
        <v>2200000</v>
      </c>
      <c r="F201" s="304">
        <v>0</v>
      </c>
      <c r="G201" s="310">
        <v>2200000</v>
      </c>
      <c r="H201" s="305">
        <v>2150000</v>
      </c>
      <c r="I201" s="311">
        <v>0</v>
      </c>
      <c r="J201" s="310">
        <v>0</v>
      </c>
      <c r="K201" s="310">
        <v>0</v>
      </c>
      <c r="L201" s="312">
        <v>0</v>
      </c>
    </row>
    <row r="202" spans="2:12" ht="15" customHeight="1" x14ac:dyDescent="0.3">
      <c r="B202" s="882"/>
      <c r="C202" s="885"/>
      <c r="D202" s="358" t="s">
        <v>2941</v>
      </c>
      <c r="E202" s="342">
        <v>750000</v>
      </c>
      <c r="F202" s="304">
        <v>0</v>
      </c>
      <c r="G202" s="310">
        <v>750000</v>
      </c>
      <c r="H202" s="305">
        <v>194479</v>
      </c>
      <c r="I202" s="311">
        <v>0</v>
      </c>
      <c r="J202" s="310">
        <v>0</v>
      </c>
      <c r="K202" s="310">
        <v>0</v>
      </c>
      <c r="L202" s="312">
        <v>0</v>
      </c>
    </row>
    <row r="203" spans="2:12" ht="15" customHeight="1" x14ac:dyDescent="0.3">
      <c r="B203" s="882"/>
      <c r="C203" s="885"/>
      <c r="D203" s="358" t="s">
        <v>78</v>
      </c>
      <c r="E203" s="342">
        <v>0</v>
      </c>
      <c r="F203" s="304">
        <v>85000</v>
      </c>
      <c r="G203" s="310">
        <v>85000</v>
      </c>
      <c r="H203" s="305">
        <v>85000</v>
      </c>
      <c r="I203" s="311">
        <v>0</v>
      </c>
      <c r="J203" s="310">
        <v>0</v>
      </c>
      <c r="K203" s="310">
        <v>0</v>
      </c>
      <c r="L203" s="312">
        <v>0</v>
      </c>
    </row>
    <row r="204" spans="2:12" ht="15" customHeight="1" x14ac:dyDescent="0.3">
      <c r="B204" s="882"/>
      <c r="C204" s="885"/>
      <c r="D204" s="358" t="s">
        <v>2942</v>
      </c>
      <c r="E204" s="342">
        <v>95751</v>
      </c>
      <c r="F204" s="304">
        <v>0</v>
      </c>
      <c r="G204" s="310">
        <v>95751</v>
      </c>
      <c r="H204" s="305">
        <v>14104</v>
      </c>
      <c r="I204" s="311">
        <v>0</v>
      </c>
      <c r="J204" s="310">
        <v>0</v>
      </c>
      <c r="K204" s="310">
        <v>0</v>
      </c>
      <c r="L204" s="312">
        <v>0</v>
      </c>
    </row>
    <row r="205" spans="2:12" ht="15" customHeight="1" x14ac:dyDescent="0.3">
      <c r="B205" s="882"/>
      <c r="C205" s="885"/>
      <c r="D205" s="358" t="s">
        <v>2943</v>
      </c>
      <c r="E205" s="342">
        <v>119894</v>
      </c>
      <c r="F205" s="304">
        <v>0</v>
      </c>
      <c r="G205" s="310">
        <v>119894</v>
      </c>
      <c r="H205" s="305">
        <v>16257</v>
      </c>
      <c r="I205" s="311">
        <v>0</v>
      </c>
      <c r="J205" s="310">
        <v>0</v>
      </c>
      <c r="K205" s="310">
        <v>0</v>
      </c>
      <c r="L205" s="312">
        <v>0</v>
      </c>
    </row>
    <row r="206" spans="2:12" ht="15" customHeight="1" x14ac:dyDescent="0.3">
      <c r="B206" s="882"/>
      <c r="C206" s="885"/>
      <c r="D206" s="358" t="s">
        <v>3438</v>
      </c>
      <c r="E206" s="342">
        <v>2200000</v>
      </c>
      <c r="F206" s="304">
        <v>0</v>
      </c>
      <c r="G206" s="310">
        <v>2200000</v>
      </c>
      <c r="H206" s="305">
        <v>1800000</v>
      </c>
      <c r="I206" s="311">
        <v>0</v>
      </c>
      <c r="J206" s="310">
        <v>0</v>
      </c>
      <c r="K206" s="310">
        <v>0</v>
      </c>
      <c r="L206" s="312">
        <v>0</v>
      </c>
    </row>
    <row r="207" spans="2:12" ht="15" customHeight="1" x14ac:dyDescent="0.3">
      <c r="B207" s="882"/>
      <c r="C207" s="885"/>
      <c r="D207" s="358" t="s">
        <v>2944</v>
      </c>
      <c r="E207" s="342">
        <v>816000</v>
      </c>
      <c r="F207" s="304">
        <v>0</v>
      </c>
      <c r="G207" s="310">
        <v>816000</v>
      </c>
      <c r="H207" s="305">
        <v>82000</v>
      </c>
      <c r="I207" s="311">
        <v>100000</v>
      </c>
      <c r="J207" s="310">
        <v>0</v>
      </c>
      <c r="K207" s="310">
        <v>0</v>
      </c>
      <c r="L207" s="312">
        <v>0</v>
      </c>
    </row>
    <row r="208" spans="2:12" ht="15" customHeight="1" x14ac:dyDescent="0.3">
      <c r="B208" s="882"/>
      <c r="C208" s="885"/>
      <c r="D208" s="358" t="s">
        <v>2945</v>
      </c>
      <c r="E208" s="342">
        <v>65000</v>
      </c>
      <c r="F208" s="304">
        <v>0</v>
      </c>
      <c r="G208" s="310">
        <v>65000</v>
      </c>
      <c r="H208" s="305">
        <v>65000</v>
      </c>
      <c r="I208" s="311">
        <v>0</v>
      </c>
      <c r="J208" s="310">
        <v>0</v>
      </c>
      <c r="K208" s="310">
        <v>0</v>
      </c>
      <c r="L208" s="312">
        <v>0</v>
      </c>
    </row>
    <row r="209" spans="2:12" ht="15" customHeight="1" x14ac:dyDescent="0.3">
      <c r="B209" s="882"/>
      <c r="C209" s="885"/>
      <c r="D209" s="358" t="s">
        <v>79</v>
      </c>
      <c r="E209" s="342">
        <v>0</v>
      </c>
      <c r="F209" s="304">
        <v>125000</v>
      </c>
      <c r="G209" s="310">
        <v>125000</v>
      </c>
      <c r="H209" s="305">
        <v>125000</v>
      </c>
      <c r="I209" s="311">
        <v>0</v>
      </c>
      <c r="J209" s="310">
        <v>0</v>
      </c>
      <c r="K209" s="310">
        <v>0</v>
      </c>
      <c r="L209" s="312">
        <v>0</v>
      </c>
    </row>
    <row r="210" spans="2:12" ht="15" customHeight="1" x14ac:dyDescent="0.3">
      <c r="B210" s="882"/>
      <c r="C210" s="885"/>
      <c r="D210" s="358" t="s">
        <v>80</v>
      </c>
      <c r="E210" s="342">
        <v>0</v>
      </c>
      <c r="F210" s="304">
        <v>650000</v>
      </c>
      <c r="G210" s="310">
        <v>650000</v>
      </c>
      <c r="H210" s="305">
        <v>500000</v>
      </c>
      <c r="I210" s="311">
        <v>150000</v>
      </c>
      <c r="J210" s="310">
        <v>0</v>
      </c>
      <c r="K210" s="310">
        <v>0</v>
      </c>
      <c r="L210" s="312">
        <v>0</v>
      </c>
    </row>
    <row r="211" spans="2:12" ht="15" customHeight="1" x14ac:dyDescent="0.3">
      <c r="B211" s="882"/>
      <c r="C211" s="885"/>
      <c r="D211" s="358" t="s">
        <v>81</v>
      </c>
      <c r="E211" s="342">
        <v>0</v>
      </c>
      <c r="F211" s="304">
        <v>125000</v>
      </c>
      <c r="G211" s="310">
        <v>125000</v>
      </c>
      <c r="H211" s="305">
        <v>125000</v>
      </c>
      <c r="I211" s="311">
        <v>0</v>
      </c>
      <c r="J211" s="310">
        <v>0</v>
      </c>
      <c r="K211" s="310">
        <v>0</v>
      </c>
      <c r="L211" s="312">
        <v>0</v>
      </c>
    </row>
    <row r="212" spans="2:12" ht="15" customHeight="1" x14ac:dyDescent="0.3">
      <c r="B212" s="882"/>
      <c r="C212" s="885"/>
      <c r="D212" s="358" t="s">
        <v>82</v>
      </c>
      <c r="E212" s="342">
        <v>0</v>
      </c>
      <c r="F212" s="304">
        <v>350000</v>
      </c>
      <c r="G212" s="310">
        <v>350000</v>
      </c>
      <c r="H212" s="305">
        <v>350000</v>
      </c>
      <c r="I212" s="311">
        <v>0</v>
      </c>
      <c r="J212" s="310">
        <v>0</v>
      </c>
      <c r="K212" s="310">
        <v>0</v>
      </c>
      <c r="L212" s="312">
        <v>0</v>
      </c>
    </row>
    <row r="213" spans="2:12" ht="15" customHeight="1" x14ac:dyDescent="0.3">
      <c r="B213" s="882"/>
      <c r="C213" s="885"/>
      <c r="D213" s="358" t="s">
        <v>2946</v>
      </c>
      <c r="E213" s="342">
        <v>750000</v>
      </c>
      <c r="F213" s="304">
        <v>0</v>
      </c>
      <c r="G213" s="310">
        <v>750000</v>
      </c>
      <c r="H213" s="305">
        <v>164683</v>
      </c>
      <c r="I213" s="311">
        <v>0</v>
      </c>
      <c r="J213" s="310">
        <v>0</v>
      </c>
      <c r="K213" s="310">
        <v>0</v>
      </c>
      <c r="L213" s="312">
        <v>0</v>
      </c>
    </row>
    <row r="214" spans="2:12" ht="15" customHeight="1" x14ac:dyDescent="0.3">
      <c r="B214" s="882"/>
      <c r="C214" s="885"/>
      <c r="D214" s="358" t="s">
        <v>83</v>
      </c>
      <c r="E214" s="342">
        <v>0</v>
      </c>
      <c r="F214" s="304">
        <v>85000</v>
      </c>
      <c r="G214" s="310">
        <v>85000</v>
      </c>
      <c r="H214" s="305">
        <v>85000</v>
      </c>
      <c r="I214" s="311">
        <v>0</v>
      </c>
      <c r="J214" s="310">
        <v>0</v>
      </c>
      <c r="K214" s="310">
        <v>0</v>
      </c>
      <c r="L214" s="312">
        <v>0</v>
      </c>
    </row>
    <row r="215" spans="2:12" ht="15" customHeight="1" x14ac:dyDescent="0.3">
      <c r="B215" s="882"/>
      <c r="C215" s="885"/>
      <c r="D215" s="358" t="s">
        <v>84</v>
      </c>
      <c r="E215" s="342">
        <v>0</v>
      </c>
      <c r="F215" s="304">
        <v>440000</v>
      </c>
      <c r="G215" s="310">
        <v>440000</v>
      </c>
      <c r="H215" s="305">
        <v>140000</v>
      </c>
      <c r="I215" s="311">
        <v>300000</v>
      </c>
      <c r="J215" s="310">
        <v>0</v>
      </c>
      <c r="K215" s="310">
        <v>0</v>
      </c>
      <c r="L215" s="312">
        <v>0</v>
      </c>
    </row>
    <row r="216" spans="2:12" ht="15" customHeight="1" x14ac:dyDescent="0.3">
      <c r="B216" s="882"/>
      <c r="C216" s="885"/>
      <c r="D216" s="358" t="s">
        <v>85</v>
      </c>
      <c r="E216" s="342">
        <v>0</v>
      </c>
      <c r="F216" s="304">
        <v>200000</v>
      </c>
      <c r="G216" s="310">
        <v>200000</v>
      </c>
      <c r="H216" s="305">
        <v>200000</v>
      </c>
      <c r="I216" s="311">
        <v>0</v>
      </c>
      <c r="J216" s="310">
        <v>0</v>
      </c>
      <c r="K216" s="310">
        <v>0</v>
      </c>
      <c r="L216" s="312">
        <v>0</v>
      </c>
    </row>
    <row r="217" spans="2:12" ht="15" customHeight="1" x14ac:dyDescent="0.3">
      <c r="B217" s="882"/>
      <c r="C217" s="885"/>
      <c r="D217" s="358" t="s">
        <v>86</v>
      </c>
      <c r="E217" s="342">
        <v>0</v>
      </c>
      <c r="F217" s="304">
        <v>125000</v>
      </c>
      <c r="G217" s="310">
        <v>125000</v>
      </c>
      <c r="H217" s="305">
        <v>125000</v>
      </c>
      <c r="I217" s="311">
        <v>0</v>
      </c>
      <c r="J217" s="310">
        <v>0</v>
      </c>
      <c r="K217" s="310">
        <v>0</v>
      </c>
      <c r="L217" s="312">
        <v>0</v>
      </c>
    </row>
    <row r="218" spans="2:12" ht="15" customHeight="1" x14ac:dyDescent="0.3">
      <c r="B218" s="882"/>
      <c r="C218" s="886"/>
      <c r="D218" s="358" t="s">
        <v>87</v>
      </c>
      <c r="E218" s="342">
        <v>0</v>
      </c>
      <c r="F218" s="304">
        <v>200000</v>
      </c>
      <c r="G218" s="310">
        <v>200000</v>
      </c>
      <c r="H218" s="305">
        <v>100000</v>
      </c>
      <c r="I218" s="311">
        <v>100000</v>
      </c>
      <c r="J218" s="310">
        <v>0</v>
      </c>
      <c r="K218" s="310">
        <v>0</v>
      </c>
      <c r="L218" s="312">
        <v>0</v>
      </c>
    </row>
    <row r="219" spans="2:12" ht="15" customHeight="1" x14ac:dyDescent="0.3">
      <c r="B219" s="882"/>
      <c r="C219" s="885" t="s">
        <v>2931</v>
      </c>
      <c r="D219" s="358" t="s">
        <v>2947</v>
      </c>
      <c r="E219" s="342">
        <v>770875</v>
      </c>
      <c r="F219" s="304">
        <v>0</v>
      </c>
      <c r="G219" s="310">
        <v>770875</v>
      </c>
      <c r="H219" s="305">
        <v>10671</v>
      </c>
      <c r="I219" s="311">
        <v>0</v>
      </c>
      <c r="J219" s="310">
        <v>0</v>
      </c>
      <c r="K219" s="310">
        <v>0</v>
      </c>
      <c r="L219" s="312">
        <v>0</v>
      </c>
    </row>
    <row r="220" spans="2:12" ht="15" customHeight="1" x14ac:dyDescent="0.3">
      <c r="B220" s="882"/>
      <c r="C220" s="885"/>
      <c r="D220" s="358" t="s">
        <v>2948</v>
      </c>
      <c r="E220" s="342">
        <v>643325</v>
      </c>
      <c r="F220" s="304">
        <v>0</v>
      </c>
      <c r="G220" s="310">
        <v>643325</v>
      </c>
      <c r="H220" s="305">
        <v>65065</v>
      </c>
      <c r="I220" s="311">
        <v>0</v>
      </c>
      <c r="J220" s="310">
        <v>0</v>
      </c>
      <c r="K220" s="310">
        <v>0</v>
      </c>
      <c r="L220" s="312">
        <v>0</v>
      </c>
    </row>
    <row r="221" spans="2:12" ht="15" customHeight="1" x14ac:dyDescent="0.3">
      <c r="B221" s="882"/>
      <c r="C221" s="885"/>
      <c r="D221" s="358" t="s">
        <v>2949</v>
      </c>
      <c r="E221" s="342">
        <v>740098</v>
      </c>
      <c r="F221" s="304">
        <v>0</v>
      </c>
      <c r="G221" s="310">
        <v>740098</v>
      </c>
      <c r="H221" s="305">
        <v>27520</v>
      </c>
      <c r="I221" s="311">
        <v>0</v>
      </c>
      <c r="J221" s="310">
        <v>0</v>
      </c>
      <c r="K221" s="310">
        <v>0</v>
      </c>
      <c r="L221" s="312">
        <v>0</v>
      </c>
    </row>
    <row r="222" spans="2:12" ht="15" customHeight="1" x14ac:dyDescent="0.3">
      <c r="B222" s="882"/>
      <c r="C222" s="885"/>
      <c r="D222" s="358" t="s">
        <v>2950</v>
      </c>
      <c r="E222" s="342">
        <v>1349940</v>
      </c>
      <c r="F222" s="304">
        <v>0</v>
      </c>
      <c r="G222" s="310">
        <v>1349940</v>
      </c>
      <c r="H222" s="305">
        <v>309980</v>
      </c>
      <c r="I222" s="311">
        <v>0</v>
      </c>
      <c r="J222" s="310">
        <v>0</v>
      </c>
      <c r="K222" s="310">
        <v>0</v>
      </c>
      <c r="L222" s="312">
        <v>0</v>
      </c>
    </row>
    <row r="223" spans="2:12" ht="15" customHeight="1" x14ac:dyDescent="0.3">
      <c r="B223" s="882"/>
      <c r="C223" s="885"/>
      <c r="D223" s="358" t="s">
        <v>2951</v>
      </c>
      <c r="E223" s="342">
        <v>1095000</v>
      </c>
      <c r="F223" s="304">
        <v>0</v>
      </c>
      <c r="G223" s="310">
        <v>1095000</v>
      </c>
      <c r="H223" s="305">
        <v>325660</v>
      </c>
      <c r="I223" s="311">
        <v>250000</v>
      </c>
      <c r="J223" s="310">
        <v>0</v>
      </c>
      <c r="K223" s="310">
        <v>0</v>
      </c>
      <c r="L223" s="312">
        <v>0</v>
      </c>
    </row>
    <row r="224" spans="2:12" ht="15" customHeight="1" x14ac:dyDescent="0.3">
      <c r="B224" s="882"/>
      <c r="C224" s="885"/>
      <c r="D224" s="358" t="s">
        <v>2952</v>
      </c>
      <c r="E224" s="342">
        <v>1100000</v>
      </c>
      <c r="F224" s="304">
        <v>0</v>
      </c>
      <c r="G224" s="310">
        <v>1100000</v>
      </c>
      <c r="H224" s="305">
        <v>400000</v>
      </c>
      <c r="I224" s="311">
        <v>200000</v>
      </c>
      <c r="J224" s="310">
        <v>200000</v>
      </c>
      <c r="K224" s="310">
        <v>80380</v>
      </c>
      <c r="L224" s="312">
        <v>0</v>
      </c>
    </row>
    <row r="225" spans="2:12" ht="15" customHeight="1" x14ac:dyDescent="0.3">
      <c r="B225" s="882"/>
      <c r="C225" s="885"/>
      <c r="D225" s="358" t="s">
        <v>76</v>
      </c>
      <c r="E225" s="342">
        <v>0</v>
      </c>
      <c r="F225" s="304">
        <v>1500000</v>
      </c>
      <c r="G225" s="310">
        <v>1500000</v>
      </c>
      <c r="H225" s="305">
        <v>375000</v>
      </c>
      <c r="I225" s="311">
        <v>750000</v>
      </c>
      <c r="J225" s="310">
        <v>375000</v>
      </c>
      <c r="K225" s="310">
        <v>0</v>
      </c>
      <c r="L225" s="312">
        <v>0</v>
      </c>
    </row>
    <row r="226" spans="2:12" ht="15" customHeight="1" x14ac:dyDescent="0.3">
      <c r="B226" s="882"/>
      <c r="C226" s="885"/>
      <c r="D226" s="358" t="s">
        <v>2953</v>
      </c>
      <c r="E226" s="342">
        <v>453572</v>
      </c>
      <c r="F226" s="304">
        <v>0</v>
      </c>
      <c r="G226" s="310">
        <v>453572</v>
      </c>
      <c r="H226" s="305">
        <v>200000</v>
      </c>
      <c r="I226" s="311">
        <v>100000</v>
      </c>
      <c r="J226" s="310">
        <v>105172</v>
      </c>
      <c r="K226" s="310">
        <v>0</v>
      </c>
      <c r="L226" s="312">
        <v>0</v>
      </c>
    </row>
    <row r="227" spans="2:12" ht="15" customHeight="1" x14ac:dyDescent="0.3">
      <c r="B227" s="882"/>
      <c r="C227" s="885"/>
      <c r="D227" s="358" t="s">
        <v>2954</v>
      </c>
      <c r="E227" s="342">
        <v>5000</v>
      </c>
      <c r="F227" s="304">
        <v>0</v>
      </c>
      <c r="G227" s="310">
        <v>5000</v>
      </c>
      <c r="H227" s="305">
        <v>5000</v>
      </c>
      <c r="I227" s="311">
        <v>0</v>
      </c>
      <c r="J227" s="310">
        <v>0</v>
      </c>
      <c r="K227" s="310">
        <v>0</v>
      </c>
      <c r="L227" s="312">
        <v>0</v>
      </c>
    </row>
    <row r="228" spans="2:12" ht="15" customHeight="1" x14ac:dyDescent="0.3">
      <c r="B228" s="882"/>
      <c r="C228" s="886"/>
      <c r="D228" s="358" t="s">
        <v>3439</v>
      </c>
      <c r="E228" s="342">
        <v>2300000</v>
      </c>
      <c r="F228" s="304">
        <v>0</v>
      </c>
      <c r="G228" s="310">
        <v>2300000</v>
      </c>
      <c r="H228" s="305">
        <v>2200000</v>
      </c>
      <c r="I228" s="311">
        <v>0</v>
      </c>
      <c r="J228" s="310">
        <v>0</v>
      </c>
      <c r="K228" s="310">
        <v>0</v>
      </c>
      <c r="L228" s="312">
        <v>0</v>
      </c>
    </row>
    <row r="229" spans="2:12" ht="15" customHeight="1" x14ac:dyDescent="0.3">
      <c r="B229" s="883"/>
      <c r="C229" s="302" t="s">
        <v>12</v>
      </c>
      <c r="D229" s="314"/>
      <c r="E229" s="380">
        <f>SUBTOTAL(9,E191:E228)</f>
        <v>20252455</v>
      </c>
      <c r="F229" s="304">
        <f t="shared" ref="F229:L229" si="18">SUBTOTAL(9,F191:F228)</f>
        <v>7735000</v>
      </c>
      <c r="G229" s="314">
        <f t="shared" si="18"/>
        <v>27987455</v>
      </c>
      <c r="H229" s="305">
        <f t="shared" si="18"/>
        <v>15995081.74</v>
      </c>
      <c r="I229" s="314">
        <f t="shared" si="18"/>
        <v>1950000</v>
      </c>
      <c r="J229" s="303">
        <f t="shared" si="18"/>
        <v>680172</v>
      </c>
      <c r="K229" s="303">
        <f t="shared" si="18"/>
        <v>80380</v>
      </c>
      <c r="L229" s="306">
        <f t="shared" si="18"/>
        <v>0</v>
      </c>
    </row>
    <row r="230" spans="2:12" ht="15" customHeight="1" x14ac:dyDescent="0.3">
      <c r="B230" s="887" t="s">
        <v>88</v>
      </c>
      <c r="C230" s="884" t="s">
        <v>88</v>
      </c>
      <c r="D230" s="328" t="s">
        <v>3440</v>
      </c>
      <c r="E230" s="342">
        <v>700000</v>
      </c>
      <c r="F230" s="304">
        <v>0</v>
      </c>
      <c r="G230" s="310">
        <v>700000</v>
      </c>
      <c r="H230" s="305">
        <v>315790.82</v>
      </c>
      <c r="I230" s="311">
        <v>0</v>
      </c>
      <c r="J230" s="310">
        <v>0</v>
      </c>
      <c r="K230" s="310">
        <v>0</v>
      </c>
      <c r="L230" s="312">
        <v>0</v>
      </c>
    </row>
    <row r="231" spans="2:12" ht="15" customHeight="1" x14ac:dyDescent="0.3">
      <c r="B231" s="888"/>
      <c r="C231" s="885"/>
      <c r="D231" s="328" t="s">
        <v>3441</v>
      </c>
      <c r="E231" s="342">
        <v>1180000</v>
      </c>
      <c r="F231" s="304">
        <v>0</v>
      </c>
      <c r="G231" s="310">
        <v>1180000</v>
      </c>
      <c r="H231" s="305">
        <v>1013075</v>
      </c>
      <c r="I231" s="311">
        <v>0</v>
      </c>
      <c r="J231" s="310">
        <v>0</v>
      </c>
      <c r="K231" s="310">
        <v>0</v>
      </c>
      <c r="L231" s="312">
        <v>0</v>
      </c>
    </row>
    <row r="232" spans="2:12" ht="15" customHeight="1" x14ac:dyDescent="0.3">
      <c r="B232" s="888"/>
      <c r="C232" s="885"/>
      <c r="D232" s="328" t="s">
        <v>2955</v>
      </c>
      <c r="E232" s="342">
        <v>63000</v>
      </c>
      <c r="F232" s="304">
        <v>0</v>
      </c>
      <c r="G232" s="310">
        <v>63000</v>
      </c>
      <c r="H232" s="305">
        <v>63000</v>
      </c>
      <c r="I232" s="311">
        <v>0</v>
      </c>
      <c r="J232" s="310">
        <v>0</v>
      </c>
      <c r="K232" s="310">
        <v>0</v>
      </c>
      <c r="L232" s="312">
        <v>0</v>
      </c>
    </row>
    <row r="233" spans="2:12" ht="15" customHeight="1" x14ac:dyDescent="0.3">
      <c r="B233" s="888"/>
      <c r="C233" s="885"/>
      <c r="D233" s="328" t="s">
        <v>89</v>
      </c>
      <c r="E233" s="342">
        <v>0</v>
      </c>
      <c r="F233" s="304">
        <v>1800000</v>
      </c>
      <c r="G233" s="310">
        <v>1800000</v>
      </c>
      <c r="H233" s="305">
        <v>1800000</v>
      </c>
      <c r="I233" s="311">
        <v>0</v>
      </c>
      <c r="J233" s="310">
        <v>0</v>
      </c>
      <c r="K233" s="310">
        <v>0</v>
      </c>
      <c r="L233" s="312">
        <v>0</v>
      </c>
    </row>
    <row r="234" spans="2:12" ht="15" customHeight="1" x14ac:dyDescent="0.3">
      <c r="B234" s="888"/>
      <c r="C234" s="885"/>
      <c r="D234" s="328" t="s">
        <v>2956</v>
      </c>
      <c r="E234" s="342">
        <v>150000</v>
      </c>
      <c r="F234" s="304">
        <v>0</v>
      </c>
      <c r="G234" s="310">
        <v>150000</v>
      </c>
      <c r="H234" s="305">
        <v>74605.56</v>
      </c>
      <c r="I234" s="311">
        <v>0</v>
      </c>
      <c r="J234" s="310">
        <v>0</v>
      </c>
      <c r="K234" s="310">
        <v>0</v>
      </c>
      <c r="L234" s="312">
        <v>0</v>
      </c>
    </row>
    <row r="235" spans="2:12" ht="15" customHeight="1" x14ac:dyDescent="0.3">
      <c r="B235" s="888"/>
      <c r="C235" s="885"/>
      <c r="D235" s="328" t="s">
        <v>2957</v>
      </c>
      <c r="E235" s="342">
        <v>160000</v>
      </c>
      <c r="F235" s="304">
        <v>0</v>
      </c>
      <c r="G235" s="310">
        <v>160000</v>
      </c>
      <c r="H235" s="305">
        <v>87304.15</v>
      </c>
      <c r="I235" s="311">
        <v>0</v>
      </c>
      <c r="J235" s="310">
        <v>0</v>
      </c>
      <c r="K235" s="310">
        <v>0</v>
      </c>
      <c r="L235" s="312">
        <v>0</v>
      </c>
    </row>
    <row r="236" spans="2:12" ht="27.6" x14ac:dyDescent="0.3">
      <c r="B236" s="888"/>
      <c r="C236" s="885"/>
      <c r="D236" s="328" t="s">
        <v>90</v>
      </c>
      <c r="E236" s="342">
        <v>2300000</v>
      </c>
      <c r="F236" s="304">
        <v>2200000</v>
      </c>
      <c r="G236" s="310">
        <v>4500000</v>
      </c>
      <c r="H236" s="305">
        <v>2390100.8100000005</v>
      </c>
      <c r="I236" s="311">
        <v>800000</v>
      </c>
      <c r="J236" s="310">
        <v>800000</v>
      </c>
      <c r="K236" s="310">
        <v>0</v>
      </c>
      <c r="L236" s="312">
        <v>0</v>
      </c>
    </row>
    <row r="237" spans="2:12" ht="15" customHeight="1" x14ac:dyDescent="0.3">
      <c r="B237" s="888"/>
      <c r="C237" s="885"/>
      <c r="D237" s="328" t="s">
        <v>3442</v>
      </c>
      <c r="E237" s="342">
        <v>3000000</v>
      </c>
      <c r="F237" s="304">
        <v>0</v>
      </c>
      <c r="G237" s="310">
        <v>3000000</v>
      </c>
      <c r="H237" s="305">
        <v>1700000</v>
      </c>
      <c r="I237" s="311">
        <v>1062890</v>
      </c>
      <c r="J237" s="310">
        <v>0</v>
      </c>
      <c r="K237" s="310">
        <v>0</v>
      </c>
      <c r="L237" s="312">
        <v>0</v>
      </c>
    </row>
    <row r="238" spans="2:12" ht="15" customHeight="1" x14ac:dyDescent="0.3">
      <c r="B238" s="888"/>
      <c r="C238" s="885"/>
      <c r="D238" s="328" t="s">
        <v>3443</v>
      </c>
      <c r="E238" s="342">
        <v>2250000</v>
      </c>
      <c r="F238" s="304">
        <v>0</v>
      </c>
      <c r="G238" s="310">
        <v>2250000</v>
      </c>
      <c r="H238" s="305">
        <v>125000.26999999999</v>
      </c>
      <c r="I238" s="311">
        <v>0</v>
      </c>
      <c r="J238" s="310">
        <v>0</v>
      </c>
      <c r="K238" s="310">
        <v>0</v>
      </c>
      <c r="L238" s="312">
        <v>0</v>
      </c>
    </row>
    <row r="239" spans="2:12" ht="15" customHeight="1" x14ac:dyDescent="0.3">
      <c r="B239" s="888"/>
      <c r="C239" s="885"/>
      <c r="D239" s="328" t="s">
        <v>3444</v>
      </c>
      <c r="E239" s="342">
        <v>500000</v>
      </c>
      <c r="F239" s="304">
        <v>0</v>
      </c>
      <c r="G239" s="310">
        <v>500000</v>
      </c>
      <c r="H239" s="305">
        <v>146377.13</v>
      </c>
      <c r="I239" s="311">
        <v>0</v>
      </c>
      <c r="J239" s="310">
        <v>0</v>
      </c>
      <c r="K239" s="310">
        <v>0</v>
      </c>
      <c r="L239" s="312">
        <v>0</v>
      </c>
    </row>
    <row r="240" spans="2:12" ht="15" customHeight="1" x14ac:dyDescent="0.3">
      <c r="B240" s="888"/>
      <c r="C240" s="885"/>
      <c r="D240" s="328" t="s">
        <v>2958</v>
      </c>
      <c r="E240" s="342">
        <v>2338424</v>
      </c>
      <c r="F240" s="304">
        <v>0</v>
      </c>
      <c r="G240" s="310">
        <v>2338424</v>
      </c>
      <c r="H240" s="305">
        <v>1732535.61</v>
      </c>
      <c r="I240" s="311">
        <v>0</v>
      </c>
      <c r="J240" s="310">
        <v>0</v>
      </c>
      <c r="K240" s="310">
        <v>0</v>
      </c>
      <c r="L240" s="312">
        <v>0</v>
      </c>
    </row>
    <row r="241" spans="2:12" ht="15" customHeight="1" x14ac:dyDescent="0.3">
      <c r="B241" s="889"/>
      <c r="C241" s="302" t="s">
        <v>12</v>
      </c>
      <c r="D241" s="302"/>
      <c r="E241" s="380">
        <f>SUBTOTAL(9,E230:E240)</f>
        <v>12641424</v>
      </c>
      <c r="F241" s="304">
        <f t="shared" ref="F241:L241" si="19">SUBTOTAL(9,F230:F240)</f>
        <v>4000000</v>
      </c>
      <c r="G241" s="314">
        <f t="shared" si="19"/>
        <v>16641424</v>
      </c>
      <c r="H241" s="305">
        <f t="shared" si="19"/>
        <v>9447789.3499999996</v>
      </c>
      <c r="I241" s="314">
        <f t="shared" si="19"/>
        <v>1862890</v>
      </c>
      <c r="J241" s="314">
        <f t="shared" si="19"/>
        <v>800000</v>
      </c>
      <c r="K241" s="314">
        <f t="shared" si="19"/>
        <v>0</v>
      </c>
      <c r="L241" s="331">
        <f t="shared" si="19"/>
        <v>0</v>
      </c>
    </row>
    <row r="242" spans="2:12" ht="15" customHeight="1" x14ac:dyDescent="0.3">
      <c r="B242" s="881" t="s">
        <v>91</v>
      </c>
      <c r="C242" s="884" t="s">
        <v>91</v>
      </c>
      <c r="D242" s="328" t="s">
        <v>2959</v>
      </c>
      <c r="E242" s="342">
        <v>900000</v>
      </c>
      <c r="F242" s="304">
        <v>0</v>
      </c>
      <c r="G242" s="310">
        <v>900000</v>
      </c>
      <c r="H242" s="305">
        <v>42966</v>
      </c>
      <c r="I242" s="311">
        <v>0</v>
      </c>
      <c r="J242" s="310">
        <v>0</v>
      </c>
      <c r="K242" s="310">
        <v>0</v>
      </c>
      <c r="L242" s="312">
        <v>0</v>
      </c>
    </row>
    <row r="243" spans="2:12" ht="15" customHeight="1" x14ac:dyDescent="0.3">
      <c r="B243" s="882"/>
      <c r="C243" s="885"/>
      <c r="D243" s="328" t="s">
        <v>2960</v>
      </c>
      <c r="E243" s="342">
        <v>2918000</v>
      </c>
      <c r="F243" s="304">
        <v>0</v>
      </c>
      <c r="G243" s="310">
        <v>2918000</v>
      </c>
      <c r="H243" s="305">
        <v>570000</v>
      </c>
      <c r="I243" s="311">
        <v>664138</v>
      </c>
      <c r="J243" s="310">
        <v>0</v>
      </c>
      <c r="K243" s="310">
        <v>0</v>
      </c>
      <c r="L243" s="312">
        <v>0</v>
      </c>
    </row>
    <row r="244" spans="2:12" ht="15" customHeight="1" x14ac:dyDescent="0.3">
      <c r="B244" s="882"/>
      <c r="C244" s="885"/>
      <c r="D244" s="328" t="s">
        <v>2961</v>
      </c>
      <c r="E244" s="342">
        <v>445000</v>
      </c>
      <c r="F244" s="304">
        <v>0</v>
      </c>
      <c r="G244" s="310">
        <v>445000</v>
      </c>
      <c r="H244" s="305">
        <v>115000</v>
      </c>
      <c r="I244" s="311">
        <v>110000</v>
      </c>
      <c r="J244" s="310">
        <v>206250</v>
      </c>
      <c r="K244" s="310">
        <v>0</v>
      </c>
      <c r="L244" s="312">
        <v>0</v>
      </c>
    </row>
    <row r="245" spans="2:12" ht="15" customHeight="1" x14ac:dyDescent="0.3">
      <c r="B245" s="882"/>
      <c r="C245" s="885"/>
      <c r="D245" s="328" t="s">
        <v>2962</v>
      </c>
      <c r="E245" s="342">
        <v>1405000</v>
      </c>
      <c r="F245" s="304">
        <v>0</v>
      </c>
      <c r="G245" s="310">
        <v>1405000</v>
      </c>
      <c r="H245" s="305">
        <v>550000</v>
      </c>
      <c r="I245" s="311">
        <v>480000</v>
      </c>
      <c r="J245" s="310">
        <v>261647</v>
      </c>
      <c r="K245" s="310">
        <v>0</v>
      </c>
      <c r="L245" s="312">
        <v>0</v>
      </c>
    </row>
    <row r="246" spans="2:12" ht="15" customHeight="1" x14ac:dyDescent="0.3">
      <c r="B246" s="882"/>
      <c r="C246" s="885"/>
      <c r="D246" s="328" t="s">
        <v>92</v>
      </c>
      <c r="E246" s="342">
        <v>0</v>
      </c>
      <c r="F246" s="304">
        <v>15000</v>
      </c>
      <c r="G246" s="310">
        <v>15000</v>
      </c>
      <c r="H246" s="305">
        <v>15000</v>
      </c>
      <c r="I246" s="311">
        <v>0</v>
      </c>
      <c r="J246" s="310">
        <v>0</v>
      </c>
      <c r="K246" s="310">
        <v>0</v>
      </c>
      <c r="L246" s="312">
        <v>0</v>
      </c>
    </row>
    <row r="247" spans="2:12" ht="15" customHeight="1" x14ac:dyDescent="0.3">
      <c r="B247" s="882"/>
      <c r="C247" s="885"/>
      <c r="D247" s="328" t="s">
        <v>93</v>
      </c>
      <c r="E247" s="342">
        <v>0</v>
      </c>
      <c r="F247" s="304">
        <v>360000</v>
      </c>
      <c r="G247" s="310">
        <v>360000</v>
      </c>
      <c r="H247" s="305">
        <v>360000</v>
      </c>
      <c r="I247" s="311">
        <v>0</v>
      </c>
      <c r="J247" s="310">
        <v>0</v>
      </c>
      <c r="K247" s="310">
        <v>0</v>
      </c>
      <c r="L247" s="312">
        <v>0</v>
      </c>
    </row>
    <row r="248" spans="2:12" ht="15" customHeight="1" x14ac:dyDescent="0.3">
      <c r="B248" s="882"/>
      <c r="C248" s="885"/>
      <c r="D248" s="328" t="s">
        <v>2963</v>
      </c>
      <c r="E248" s="342">
        <v>500000</v>
      </c>
      <c r="F248" s="304">
        <v>0</v>
      </c>
      <c r="G248" s="310">
        <v>500000</v>
      </c>
      <c r="H248" s="305">
        <v>20000</v>
      </c>
      <c r="I248" s="311">
        <v>20000</v>
      </c>
      <c r="J248" s="310">
        <v>56064</v>
      </c>
      <c r="K248" s="310">
        <v>0</v>
      </c>
      <c r="L248" s="312">
        <v>0</v>
      </c>
    </row>
    <row r="249" spans="2:12" ht="15" customHeight="1" x14ac:dyDescent="0.3">
      <c r="B249" s="882"/>
      <c r="C249" s="886"/>
      <c r="D249" s="328" t="s">
        <v>2964</v>
      </c>
      <c r="E249" s="342">
        <v>1000000</v>
      </c>
      <c r="F249" s="304">
        <v>0</v>
      </c>
      <c r="G249" s="310">
        <v>1000000</v>
      </c>
      <c r="H249" s="305">
        <v>98344.44</v>
      </c>
      <c r="I249" s="311">
        <v>0</v>
      </c>
      <c r="J249" s="310">
        <v>0</v>
      </c>
      <c r="K249" s="310">
        <v>0</v>
      </c>
      <c r="L249" s="312">
        <v>0</v>
      </c>
    </row>
    <row r="250" spans="2:12" ht="15" customHeight="1" x14ac:dyDescent="0.3">
      <c r="B250" s="882"/>
      <c r="C250" s="302" t="s">
        <v>12</v>
      </c>
      <c r="D250" s="302"/>
      <c r="E250" s="380">
        <f>SUBTOTAL(9,E242:E249)</f>
        <v>7168000</v>
      </c>
      <c r="F250" s="304">
        <f t="shared" ref="F250:L250" si="20">SUBTOTAL(9,F242:F249)</f>
        <v>375000</v>
      </c>
      <c r="G250" s="314">
        <f t="shared" si="20"/>
        <v>7543000</v>
      </c>
      <c r="H250" s="305">
        <f t="shared" si="20"/>
        <v>1771310.44</v>
      </c>
      <c r="I250" s="314">
        <f t="shared" si="20"/>
        <v>1274138</v>
      </c>
      <c r="J250" s="314">
        <f t="shared" si="20"/>
        <v>523961</v>
      </c>
      <c r="K250" s="314">
        <f t="shared" si="20"/>
        <v>0</v>
      </c>
      <c r="L250" s="331">
        <f t="shared" si="20"/>
        <v>0</v>
      </c>
    </row>
    <row r="251" spans="2:12" ht="15" customHeight="1" x14ac:dyDescent="0.3">
      <c r="B251" s="881" t="s">
        <v>94</v>
      </c>
      <c r="C251" s="884" t="s">
        <v>94</v>
      </c>
      <c r="D251" s="328" t="s">
        <v>2965</v>
      </c>
      <c r="E251" s="342">
        <v>13750000</v>
      </c>
      <c r="F251" s="304">
        <v>0</v>
      </c>
      <c r="G251" s="310">
        <v>13750000</v>
      </c>
      <c r="H251" s="305">
        <v>4750000</v>
      </c>
      <c r="I251" s="311">
        <v>9000000</v>
      </c>
      <c r="J251" s="310">
        <v>0</v>
      </c>
      <c r="K251" s="310">
        <v>0</v>
      </c>
      <c r="L251" s="312">
        <v>0</v>
      </c>
    </row>
    <row r="252" spans="2:12" ht="15" customHeight="1" x14ac:dyDescent="0.3">
      <c r="B252" s="882"/>
      <c r="C252" s="885"/>
      <c r="D252" s="328" t="s">
        <v>2966</v>
      </c>
      <c r="E252" s="342">
        <v>300000</v>
      </c>
      <c r="F252" s="304">
        <v>0</v>
      </c>
      <c r="G252" s="310">
        <v>300000</v>
      </c>
      <c r="H252" s="305">
        <v>300000</v>
      </c>
      <c r="I252" s="311">
        <v>0</v>
      </c>
      <c r="J252" s="310">
        <v>0</v>
      </c>
      <c r="K252" s="310">
        <v>0</v>
      </c>
      <c r="L252" s="312">
        <v>0</v>
      </c>
    </row>
    <row r="253" spans="2:12" ht="15" customHeight="1" x14ac:dyDescent="0.3">
      <c r="B253" s="882"/>
      <c r="C253" s="885"/>
      <c r="D253" s="328" t="s">
        <v>95</v>
      </c>
      <c r="E253" s="342">
        <v>0</v>
      </c>
      <c r="F253" s="304">
        <v>900000</v>
      </c>
      <c r="G253" s="310">
        <v>900000</v>
      </c>
      <c r="H253" s="305">
        <v>900000</v>
      </c>
      <c r="I253" s="311">
        <v>0</v>
      </c>
      <c r="J253" s="310">
        <v>0</v>
      </c>
      <c r="K253" s="310">
        <v>0</v>
      </c>
      <c r="L253" s="312">
        <v>0</v>
      </c>
    </row>
    <row r="254" spans="2:12" ht="15" customHeight="1" x14ac:dyDescent="0.3">
      <c r="B254" s="882"/>
      <c r="C254" s="885"/>
      <c r="D254" s="328" t="s">
        <v>2967</v>
      </c>
      <c r="E254" s="342">
        <v>200000</v>
      </c>
      <c r="F254" s="304">
        <v>0</v>
      </c>
      <c r="G254" s="310">
        <v>200000</v>
      </c>
      <c r="H254" s="305">
        <v>200000</v>
      </c>
      <c r="I254" s="311">
        <v>0</v>
      </c>
      <c r="J254" s="310">
        <v>0</v>
      </c>
      <c r="K254" s="310">
        <v>0</v>
      </c>
      <c r="L254" s="312">
        <v>0</v>
      </c>
    </row>
    <row r="255" spans="2:12" ht="15" customHeight="1" x14ac:dyDescent="0.3">
      <c r="B255" s="882"/>
      <c r="C255" s="885"/>
      <c r="D255" s="328" t="s">
        <v>96</v>
      </c>
      <c r="E255" s="342">
        <v>0</v>
      </c>
      <c r="F255" s="304">
        <v>100000</v>
      </c>
      <c r="G255" s="310">
        <v>100000</v>
      </c>
      <c r="H255" s="305">
        <v>100000</v>
      </c>
      <c r="I255" s="311">
        <v>0</v>
      </c>
      <c r="J255" s="310">
        <v>0</v>
      </c>
      <c r="K255" s="310">
        <v>0</v>
      </c>
      <c r="L255" s="312">
        <v>0</v>
      </c>
    </row>
    <row r="256" spans="2:12" ht="15" customHeight="1" x14ac:dyDescent="0.3">
      <c r="B256" s="882"/>
      <c r="C256" s="886"/>
      <c r="D256" s="328" t="s">
        <v>97</v>
      </c>
      <c r="E256" s="342">
        <v>0</v>
      </c>
      <c r="F256" s="304">
        <v>300000</v>
      </c>
      <c r="G256" s="310">
        <v>300000</v>
      </c>
      <c r="H256" s="305">
        <v>300000</v>
      </c>
      <c r="I256" s="311">
        <v>0</v>
      </c>
      <c r="J256" s="310">
        <v>0</v>
      </c>
      <c r="K256" s="310">
        <v>0</v>
      </c>
      <c r="L256" s="312">
        <v>0</v>
      </c>
    </row>
    <row r="257" spans="2:12" ht="15" customHeight="1" x14ac:dyDescent="0.3">
      <c r="B257" s="882"/>
      <c r="C257" s="302" t="s">
        <v>12</v>
      </c>
      <c r="D257" s="302"/>
      <c r="E257" s="380">
        <f>SUBTOTAL(9,E251:E256)</f>
        <v>14250000</v>
      </c>
      <c r="F257" s="304">
        <f t="shared" ref="F257:L257" si="21">SUBTOTAL(9,F251:F256)</f>
        <v>1300000</v>
      </c>
      <c r="G257" s="314">
        <f t="shared" si="21"/>
        <v>15550000</v>
      </c>
      <c r="H257" s="305">
        <f t="shared" si="21"/>
        <v>6550000</v>
      </c>
      <c r="I257" s="314">
        <f t="shared" si="21"/>
        <v>9000000</v>
      </c>
      <c r="J257" s="314">
        <f t="shared" si="21"/>
        <v>0</v>
      </c>
      <c r="K257" s="314">
        <f t="shared" si="21"/>
        <v>0</v>
      </c>
      <c r="L257" s="331">
        <f t="shared" si="21"/>
        <v>0</v>
      </c>
    </row>
    <row r="258" spans="2:12" ht="16.95" customHeight="1" x14ac:dyDescent="0.3">
      <c r="B258" s="379" t="s">
        <v>380</v>
      </c>
      <c r="C258" s="340"/>
      <c r="D258" s="340"/>
      <c r="E258" s="352">
        <f>SUBTOTAL(9,E191:E257)</f>
        <v>54311879</v>
      </c>
      <c r="F258" s="341">
        <f t="shared" ref="F258:L258" si="22">SUBTOTAL(9,F191:F257)</f>
        <v>13410000</v>
      </c>
      <c r="G258" s="353">
        <f t="shared" si="22"/>
        <v>67721879</v>
      </c>
      <c r="H258" s="341">
        <f t="shared" si="22"/>
        <v>33764181.530000001</v>
      </c>
      <c r="I258" s="341">
        <f t="shared" si="22"/>
        <v>14087028</v>
      </c>
      <c r="J258" s="341">
        <f t="shared" si="22"/>
        <v>2004133</v>
      </c>
      <c r="K258" s="341">
        <f t="shared" si="22"/>
        <v>80380</v>
      </c>
      <c r="L258" s="371">
        <f t="shared" si="22"/>
        <v>0</v>
      </c>
    </row>
    <row r="259" spans="2:12" ht="18" customHeight="1" x14ac:dyDescent="0.3">
      <c r="B259" s="878" t="s">
        <v>381</v>
      </c>
      <c r="C259" s="879"/>
      <c r="D259" s="879"/>
      <c r="E259" s="879"/>
      <c r="F259" s="879"/>
      <c r="G259" s="879"/>
      <c r="H259" s="879"/>
      <c r="I259" s="879"/>
      <c r="J259" s="879"/>
      <c r="K259" s="879"/>
      <c r="L259" s="880"/>
    </row>
    <row r="260" spans="2:12" ht="15" customHeight="1" x14ac:dyDescent="0.3">
      <c r="B260" s="882" t="s">
        <v>99</v>
      </c>
      <c r="C260" s="884" t="s">
        <v>2475</v>
      </c>
      <c r="D260" s="360" t="s">
        <v>3445</v>
      </c>
      <c r="E260" s="342">
        <v>600000</v>
      </c>
      <c r="F260" s="304">
        <v>0</v>
      </c>
      <c r="G260" s="311">
        <v>600000</v>
      </c>
      <c r="H260" s="305">
        <v>163816.51999999999</v>
      </c>
      <c r="I260" s="311">
        <v>0</v>
      </c>
      <c r="J260" s="310">
        <v>0</v>
      </c>
      <c r="K260" s="310">
        <v>0</v>
      </c>
      <c r="L260" s="312">
        <v>0</v>
      </c>
    </row>
    <row r="261" spans="2:12" ht="15" customHeight="1" x14ac:dyDescent="0.3">
      <c r="B261" s="882"/>
      <c r="C261" s="885"/>
      <c r="D261" s="360" t="s">
        <v>3446</v>
      </c>
      <c r="E261" s="342">
        <v>1450000</v>
      </c>
      <c r="F261" s="304">
        <v>0</v>
      </c>
      <c r="G261" s="311">
        <v>1450000</v>
      </c>
      <c r="H261" s="305">
        <v>618689.87</v>
      </c>
      <c r="I261" s="311">
        <v>0</v>
      </c>
      <c r="J261" s="310">
        <v>0</v>
      </c>
      <c r="K261" s="310">
        <v>0</v>
      </c>
      <c r="L261" s="312">
        <v>0</v>
      </c>
    </row>
    <row r="262" spans="2:12" ht="15" customHeight="1" x14ac:dyDescent="0.3">
      <c r="B262" s="882"/>
      <c r="C262" s="885"/>
      <c r="D262" s="360" t="s">
        <v>2879</v>
      </c>
      <c r="E262" s="342">
        <v>1422625</v>
      </c>
      <c r="F262" s="304">
        <v>0</v>
      </c>
      <c r="G262" s="311">
        <v>1422625</v>
      </c>
      <c r="H262" s="305">
        <v>167683.41999999998</v>
      </c>
      <c r="I262" s="311">
        <v>0</v>
      </c>
      <c r="J262" s="310">
        <v>0</v>
      </c>
      <c r="K262" s="310">
        <v>0</v>
      </c>
      <c r="L262" s="312">
        <v>0</v>
      </c>
    </row>
    <row r="263" spans="2:12" ht="15" customHeight="1" x14ac:dyDescent="0.3">
      <c r="B263" s="882"/>
      <c r="C263" s="885"/>
      <c r="D263" s="360" t="s">
        <v>100</v>
      </c>
      <c r="E263" s="342">
        <v>0</v>
      </c>
      <c r="F263" s="304">
        <v>1500000</v>
      </c>
      <c r="G263" s="311">
        <v>1500000</v>
      </c>
      <c r="H263" s="305">
        <v>1500000</v>
      </c>
      <c r="I263" s="311">
        <v>0</v>
      </c>
      <c r="J263" s="310">
        <v>0</v>
      </c>
      <c r="K263" s="310">
        <v>0</v>
      </c>
      <c r="L263" s="312">
        <v>0</v>
      </c>
    </row>
    <row r="264" spans="2:12" ht="15" customHeight="1" x14ac:dyDescent="0.3">
      <c r="B264" s="882"/>
      <c r="C264" s="885"/>
      <c r="D264" s="360" t="s">
        <v>101</v>
      </c>
      <c r="E264" s="342">
        <v>0</v>
      </c>
      <c r="F264" s="304">
        <v>175000</v>
      </c>
      <c r="G264" s="311">
        <v>175000</v>
      </c>
      <c r="H264" s="305">
        <v>175000</v>
      </c>
      <c r="I264" s="311">
        <v>0</v>
      </c>
      <c r="J264" s="310">
        <v>0</v>
      </c>
      <c r="K264" s="310">
        <v>0</v>
      </c>
      <c r="L264" s="312">
        <v>0</v>
      </c>
    </row>
    <row r="265" spans="2:12" ht="15" customHeight="1" x14ac:dyDescent="0.3">
      <c r="B265" s="882"/>
      <c r="C265" s="886"/>
      <c r="D265" s="360" t="s">
        <v>103</v>
      </c>
      <c r="E265" s="342">
        <v>1000000</v>
      </c>
      <c r="F265" s="304">
        <v>6500000</v>
      </c>
      <c r="G265" s="311">
        <v>7500000</v>
      </c>
      <c r="H265" s="305">
        <v>3750000</v>
      </c>
      <c r="I265" s="311">
        <v>3250000</v>
      </c>
      <c r="J265" s="310">
        <v>500000</v>
      </c>
      <c r="K265" s="310">
        <v>0</v>
      </c>
      <c r="L265" s="312">
        <v>0</v>
      </c>
    </row>
    <row r="266" spans="2:12" ht="15" customHeight="1" x14ac:dyDescent="0.3">
      <c r="B266" s="882"/>
      <c r="C266" s="359" t="s">
        <v>2476</v>
      </c>
      <c r="D266" s="360" t="s">
        <v>102</v>
      </c>
      <c r="E266" s="342">
        <v>1300000</v>
      </c>
      <c r="F266" s="304">
        <v>16000000</v>
      </c>
      <c r="G266" s="311">
        <v>17300000</v>
      </c>
      <c r="H266" s="305">
        <v>835250</v>
      </c>
      <c r="I266" s="311">
        <v>8103399.8600000003</v>
      </c>
      <c r="J266" s="310">
        <v>8000000</v>
      </c>
      <c r="K266" s="310">
        <v>0</v>
      </c>
      <c r="L266" s="312">
        <v>0</v>
      </c>
    </row>
    <row r="267" spans="2:12" ht="15" customHeight="1" x14ac:dyDescent="0.3">
      <c r="B267" s="883"/>
      <c r="C267" s="316" t="s">
        <v>12</v>
      </c>
      <c r="D267" s="316"/>
      <c r="E267" s="348">
        <f>SUBTOTAL(9,E260:E266)</f>
        <v>5772625</v>
      </c>
      <c r="F267" s="318">
        <f t="shared" ref="F267:L267" si="23">SUBTOTAL(9,F260:F266)</f>
        <v>24175000</v>
      </c>
      <c r="G267" s="320">
        <f t="shared" si="23"/>
        <v>29947625</v>
      </c>
      <c r="H267" s="319">
        <f t="shared" si="23"/>
        <v>7210439.8100000005</v>
      </c>
      <c r="I267" s="320">
        <f t="shared" si="23"/>
        <v>11353399.859999999</v>
      </c>
      <c r="J267" s="317">
        <f t="shared" si="23"/>
        <v>8500000</v>
      </c>
      <c r="K267" s="317">
        <f t="shared" si="23"/>
        <v>0</v>
      </c>
      <c r="L267" s="321">
        <f t="shared" si="23"/>
        <v>0</v>
      </c>
    </row>
    <row r="268" spans="2:12" ht="15" customHeight="1" x14ac:dyDescent="0.3">
      <c r="B268" s="881" t="s">
        <v>2875</v>
      </c>
      <c r="C268" s="902" t="s">
        <v>2880</v>
      </c>
      <c r="D268" s="328" t="s">
        <v>2881</v>
      </c>
      <c r="E268" s="342">
        <v>1809000</v>
      </c>
      <c r="F268" s="304">
        <v>0</v>
      </c>
      <c r="G268" s="311">
        <v>1809000</v>
      </c>
      <c r="H268" s="305">
        <v>0</v>
      </c>
      <c r="I268" s="311">
        <v>0</v>
      </c>
      <c r="J268" s="310">
        <v>0</v>
      </c>
      <c r="K268" s="310">
        <v>0</v>
      </c>
      <c r="L268" s="312">
        <v>1491248.67</v>
      </c>
    </row>
    <row r="269" spans="2:12" ht="15" customHeight="1" x14ac:dyDescent="0.3">
      <c r="B269" s="882"/>
      <c r="C269" s="902"/>
      <c r="D269" s="328" t="s">
        <v>2882</v>
      </c>
      <c r="E269" s="342">
        <v>20000000</v>
      </c>
      <c r="F269" s="304">
        <v>0</v>
      </c>
      <c r="G269" s="311">
        <v>20000000</v>
      </c>
      <c r="H269" s="305">
        <v>600000</v>
      </c>
      <c r="I269" s="311">
        <v>400000</v>
      </c>
      <c r="J269" s="310">
        <v>1000000</v>
      </c>
      <c r="K269" s="310">
        <v>1000000</v>
      </c>
      <c r="L269" s="312">
        <v>16370965.029999999</v>
      </c>
    </row>
    <row r="270" spans="2:12" ht="15" customHeight="1" x14ac:dyDescent="0.3">
      <c r="B270" s="882"/>
      <c r="C270" s="902"/>
      <c r="D270" s="328" t="s">
        <v>2883</v>
      </c>
      <c r="E270" s="342">
        <v>2000000</v>
      </c>
      <c r="F270" s="304">
        <v>0</v>
      </c>
      <c r="G270" s="311">
        <v>2000000</v>
      </c>
      <c r="H270" s="305">
        <v>250000</v>
      </c>
      <c r="I270" s="311">
        <v>1593899</v>
      </c>
      <c r="J270" s="310">
        <v>0</v>
      </c>
      <c r="K270" s="310">
        <v>0</v>
      </c>
      <c r="L270" s="312">
        <v>0</v>
      </c>
    </row>
    <row r="271" spans="2:12" ht="15" customHeight="1" x14ac:dyDescent="0.3">
      <c r="B271" s="882"/>
      <c r="C271" s="902"/>
      <c r="D271" s="328" t="s">
        <v>2884</v>
      </c>
      <c r="E271" s="342">
        <v>3170000</v>
      </c>
      <c r="F271" s="304">
        <v>0</v>
      </c>
      <c r="G271" s="311">
        <v>3170000</v>
      </c>
      <c r="H271" s="305">
        <v>1117885</v>
      </c>
      <c r="I271" s="311">
        <v>1000000</v>
      </c>
      <c r="J271" s="310">
        <v>0</v>
      </c>
      <c r="K271" s="310">
        <v>0</v>
      </c>
      <c r="L271" s="312">
        <v>0</v>
      </c>
    </row>
    <row r="272" spans="2:12" ht="15" customHeight="1" x14ac:dyDescent="0.3">
      <c r="B272" s="882"/>
      <c r="C272" s="902"/>
      <c r="D272" s="328" t="s">
        <v>2885</v>
      </c>
      <c r="E272" s="342">
        <v>2000000</v>
      </c>
      <c r="F272" s="304">
        <v>0</v>
      </c>
      <c r="G272" s="311">
        <v>2000000</v>
      </c>
      <c r="H272" s="305">
        <v>800000</v>
      </c>
      <c r="I272" s="311">
        <v>1000000</v>
      </c>
      <c r="J272" s="310">
        <v>79867.429999999935</v>
      </c>
      <c r="K272" s="310">
        <v>0</v>
      </c>
      <c r="L272" s="312">
        <v>0</v>
      </c>
    </row>
    <row r="273" spans="2:12" ht="15" customHeight="1" x14ac:dyDescent="0.3">
      <c r="B273" s="882"/>
      <c r="C273" s="902"/>
      <c r="D273" s="328" t="s">
        <v>2886</v>
      </c>
      <c r="E273" s="342">
        <v>200000</v>
      </c>
      <c r="F273" s="304">
        <v>0</v>
      </c>
      <c r="G273" s="311">
        <v>200000</v>
      </c>
      <c r="H273" s="305">
        <v>200000</v>
      </c>
      <c r="I273" s="311">
        <v>0</v>
      </c>
      <c r="J273" s="310">
        <v>0</v>
      </c>
      <c r="K273" s="310">
        <v>0</v>
      </c>
      <c r="L273" s="312">
        <v>0</v>
      </c>
    </row>
    <row r="274" spans="2:12" ht="15" customHeight="1" x14ac:dyDescent="0.3">
      <c r="B274" s="882"/>
      <c r="C274" s="902"/>
      <c r="D274" s="328" t="s">
        <v>2887</v>
      </c>
      <c r="E274" s="342">
        <v>500000</v>
      </c>
      <c r="F274" s="304">
        <v>0</v>
      </c>
      <c r="G274" s="311">
        <v>500000</v>
      </c>
      <c r="H274" s="305">
        <v>400000</v>
      </c>
      <c r="I274" s="311">
        <v>100000</v>
      </c>
      <c r="J274" s="310">
        <v>0</v>
      </c>
      <c r="K274" s="310">
        <v>0</v>
      </c>
      <c r="L274" s="312">
        <v>0</v>
      </c>
    </row>
    <row r="275" spans="2:12" ht="15" customHeight="1" x14ac:dyDescent="0.3">
      <c r="B275" s="882"/>
      <c r="C275" s="902"/>
      <c r="D275" s="328" t="s">
        <v>107</v>
      </c>
      <c r="E275" s="342">
        <v>200000</v>
      </c>
      <c r="F275" s="304">
        <v>6000000</v>
      </c>
      <c r="G275" s="311">
        <v>6200000</v>
      </c>
      <c r="H275" s="305">
        <v>3080000</v>
      </c>
      <c r="I275" s="311">
        <v>2120000</v>
      </c>
      <c r="J275" s="310">
        <v>1000000</v>
      </c>
      <c r="K275" s="310">
        <v>0</v>
      </c>
      <c r="L275" s="312">
        <v>0</v>
      </c>
    </row>
    <row r="276" spans="2:12" ht="15" customHeight="1" x14ac:dyDescent="0.3">
      <c r="B276" s="882"/>
      <c r="C276" s="902"/>
      <c r="D276" s="328" t="s">
        <v>2888</v>
      </c>
      <c r="E276" s="342">
        <v>1000000</v>
      </c>
      <c r="F276" s="304">
        <v>0</v>
      </c>
      <c r="G276" s="311">
        <v>1000000</v>
      </c>
      <c r="H276" s="305">
        <v>600000</v>
      </c>
      <c r="I276" s="311">
        <v>400000</v>
      </c>
      <c r="J276" s="310">
        <v>0</v>
      </c>
      <c r="K276" s="310">
        <v>0</v>
      </c>
      <c r="L276" s="312">
        <v>0</v>
      </c>
    </row>
    <row r="277" spans="2:12" ht="15" customHeight="1" x14ac:dyDescent="0.3">
      <c r="B277" s="882"/>
      <c r="C277" s="902"/>
      <c r="D277" s="328" t="s">
        <v>2889</v>
      </c>
      <c r="E277" s="342">
        <v>380200</v>
      </c>
      <c r="F277" s="304">
        <v>0</v>
      </c>
      <c r="G277" s="311">
        <v>380200</v>
      </c>
      <c r="H277" s="305">
        <v>223152.14</v>
      </c>
      <c r="I277" s="311">
        <v>0</v>
      </c>
      <c r="J277" s="310">
        <v>0</v>
      </c>
      <c r="K277" s="310">
        <v>0</v>
      </c>
      <c r="L277" s="312">
        <v>0</v>
      </c>
    </row>
    <row r="278" spans="2:12" ht="15" customHeight="1" x14ac:dyDescent="0.3">
      <c r="B278" s="882"/>
      <c r="C278" s="902" t="s">
        <v>2876</v>
      </c>
      <c r="D278" s="328" t="s">
        <v>2890</v>
      </c>
      <c r="E278" s="342">
        <v>2000000</v>
      </c>
      <c r="F278" s="304">
        <v>0</v>
      </c>
      <c r="G278" s="311">
        <v>2000000</v>
      </c>
      <c r="H278" s="305">
        <v>1702465.99</v>
      </c>
      <c r="I278" s="311">
        <v>0</v>
      </c>
      <c r="J278" s="310">
        <v>0</v>
      </c>
      <c r="K278" s="310">
        <v>0</v>
      </c>
      <c r="L278" s="312">
        <v>0</v>
      </c>
    </row>
    <row r="279" spans="2:12" ht="14.4" x14ac:dyDescent="0.3">
      <c r="B279" s="882"/>
      <c r="C279" s="902"/>
      <c r="D279" s="328" t="s">
        <v>4037</v>
      </c>
      <c r="E279" s="342">
        <v>650000</v>
      </c>
      <c r="F279" s="304">
        <v>2000000</v>
      </c>
      <c r="G279" s="311">
        <v>2650000</v>
      </c>
      <c r="H279" s="305">
        <v>1603811.52</v>
      </c>
      <c r="I279" s="311">
        <v>400000</v>
      </c>
      <c r="J279" s="310">
        <v>250000</v>
      </c>
      <c r="K279" s="310">
        <v>250000</v>
      </c>
      <c r="L279" s="312">
        <v>100000</v>
      </c>
    </row>
    <row r="280" spans="2:12" ht="15" customHeight="1" x14ac:dyDescent="0.3">
      <c r="B280" s="882"/>
      <c r="C280" s="902" t="s">
        <v>2479</v>
      </c>
      <c r="D280" s="328" t="s">
        <v>2891</v>
      </c>
      <c r="E280" s="342">
        <v>500000</v>
      </c>
      <c r="F280" s="304">
        <v>0</v>
      </c>
      <c r="G280" s="311">
        <v>500000</v>
      </c>
      <c r="H280" s="305">
        <v>48208.5</v>
      </c>
      <c r="I280" s="311">
        <v>0</v>
      </c>
      <c r="J280" s="310">
        <v>0</v>
      </c>
      <c r="K280" s="310">
        <v>0</v>
      </c>
      <c r="L280" s="312">
        <v>0</v>
      </c>
    </row>
    <row r="281" spans="2:12" ht="15" customHeight="1" x14ac:dyDescent="0.3">
      <c r="B281" s="882"/>
      <c r="C281" s="902"/>
      <c r="D281" s="328" t="s">
        <v>2892</v>
      </c>
      <c r="E281" s="342">
        <v>1138925</v>
      </c>
      <c r="F281" s="304">
        <v>0</v>
      </c>
      <c r="G281" s="311">
        <v>1138925</v>
      </c>
      <c r="H281" s="305">
        <v>530000</v>
      </c>
      <c r="I281" s="311">
        <v>27876.630000000005</v>
      </c>
      <c r="J281" s="310">
        <v>0</v>
      </c>
      <c r="K281" s="310">
        <v>0</v>
      </c>
      <c r="L281" s="312">
        <v>0</v>
      </c>
    </row>
    <row r="282" spans="2:12" ht="15" customHeight="1" x14ac:dyDescent="0.3">
      <c r="B282" s="882"/>
      <c r="C282" s="902"/>
      <c r="D282" s="328" t="s">
        <v>2893</v>
      </c>
      <c r="E282" s="342">
        <v>2150000</v>
      </c>
      <c r="F282" s="304">
        <v>0</v>
      </c>
      <c r="G282" s="311">
        <v>2150000</v>
      </c>
      <c r="H282" s="305">
        <v>378725.09</v>
      </c>
      <c r="I282" s="311">
        <v>0</v>
      </c>
      <c r="J282" s="310">
        <v>0</v>
      </c>
      <c r="K282" s="310">
        <v>0</v>
      </c>
      <c r="L282" s="312">
        <v>0</v>
      </c>
    </row>
    <row r="283" spans="2:12" ht="15" customHeight="1" x14ac:dyDescent="0.3">
      <c r="B283" s="882"/>
      <c r="C283" s="902"/>
      <c r="D283" s="328" t="s">
        <v>2894</v>
      </c>
      <c r="E283" s="342">
        <v>3000000</v>
      </c>
      <c r="F283" s="304">
        <v>0</v>
      </c>
      <c r="G283" s="311">
        <v>3000000</v>
      </c>
      <c r="H283" s="305">
        <v>800000</v>
      </c>
      <c r="I283" s="311">
        <v>202134.97999999998</v>
      </c>
      <c r="J283" s="310">
        <v>0</v>
      </c>
      <c r="K283" s="310">
        <v>0</v>
      </c>
      <c r="L283" s="312">
        <v>0</v>
      </c>
    </row>
    <row r="284" spans="2:12" ht="15" customHeight="1" x14ac:dyDescent="0.3">
      <c r="B284" s="882"/>
      <c r="C284" s="902"/>
      <c r="D284" s="328" t="s">
        <v>2895</v>
      </c>
      <c r="E284" s="342">
        <v>675076</v>
      </c>
      <c r="F284" s="304">
        <v>0</v>
      </c>
      <c r="G284" s="311">
        <v>675076</v>
      </c>
      <c r="H284" s="305">
        <v>243370</v>
      </c>
      <c r="I284" s="311">
        <v>0</v>
      </c>
      <c r="J284" s="310">
        <v>0</v>
      </c>
      <c r="K284" s="310">
        <v>0</v>
      </c>
      <c r="L284" s="312">
        <v>0</v>
      </c>
    </row>
    <row r="285" spans="2:12" ht="15" customHeight="1" x14ac:dyDescent="0.3">
      <c r="B285" s="882"/>
      <c r="C285" s="902"/>
      <c r="D285" s="328" t="s">
        <v>2896</v>
      </c>
      <c r="E285" s="342">
        <v>1000000</v>
      </c>
      <c r="F285" s="304">
        <v>0</v>
      </c>
      <c r="G285" s="311">
        <v>1000000</v>
      </c>
      <c r="H285" s="305">
        <v>440868.31000000006</v>
      </c>
      <c r="I285" s="311">
        <v>0</v>
      </c>
      <c r="J285" s="310">
        <v>0</v>
      </c>
      <c r="K285" s="310">
        <v>0</v>
      </c>
      <c r="L285" s="312">
        <v>0</v>
      </c>
    </row>
    <row r="286" spans="2:12" ht="15" customHeight="1" x14ac:dyDescent="0.3">
      <c r="B286" s="882"/>
      <c r="C286" s="902"/>
      <c r="D286" s="328" t="s">
        <v>2897</v>
      </c>
      <c r="E286" s="342">
        <v>3820000</v>
      </c>
      <c r="F286" s="304">
        <v>0</v>
      </c>
      <c r="G286" s="311">
        <v>3820000</v>
      </c>
      <c r="H286" s="305">
        <v>2535332.04</v>
      </c>
      <c r="I286" s="311">
        <v>0</v>
      </c>
      <c r="J286" s="310">
        <v>0</v>
      </c>
      <c r="K286" s="310">
        <v>0</v>
      </c>
      <c r="L286" s="312">
        <v>0</v>
      </c>
    </row>
    <row r="287" spans="2:12" ht="15" customHeight="1" x14ac:dyDescent="0.3">
      <c r="B287" s="882"/>
      <c r="C287" s="902"/>
      <c r="D287" s="328" t="s">
        <v>2898</v>
      </c>
      <c r="E287" s="342">
        <v>545000</v>
      </c>
      <c r="F287" s="304">
        <v>0</v>
      </c>
      <c r="G287" s="311">
        <v>545000</v>
      </c>
      <c r="H287" s="305">
        <v>545000</v>
      </c>
      <c r="I287" s="311">
        <v>0</v>
      </c>
      <c r="J287" s="310">
        <v>0</v>
      </c>
      <c r="K287" s="310">
        <v>0</v>
      </c>
      <c r="L287" s="312">
        <v>0</v>
      </c>
    </row>
    <row r="288" spans="2:12" ht="15" customHeight="1" x14ac:dyDescent="0.3">
      <c r="B288" s="882"/>
      <c r="C288" s="902"/>
      <c r="D288" s="328" t="s">
        <v>105</v>
      </c>
      <c r="E288" s="342">
        <v>0</v>
      </c>
      <c r="F288" s="304">
        <v>3000000</v>
      </c>
      <c r="G288" s="311">
        <v>3000000</v>
      </c>
      <c r="H288" s="305">
        <v>3000000</v>
      </c>
      <c r="I288" s="311">
        <v>0</v>
      </c>
      <c r="J288" s="310">
        <v>0</v>
      </c>
      <c r="K288" s="310">
        <v>0</v>
      </c>
      <c r="L288" s="312">
        <v>0</v>
      </c>
    </row>
    <row r="289" spans="2:12" ht="15" customHeight="1" x14ac:dyDescent="0.3">
      <c r="B289" s="882"/>
      <c r="C289" s="902"/>
      <c r="D289" s="328" t="s">
        <v>106</v>
      </c>
      <c r="E289" s="342">
        <v>0</v>
      </c>
      <c r="F289" s="304">
        <v>500000</v>
      </c>
      <c r="G289" s="311">
        <v>500000</v>
      </c>
      <c r="H289" s="305">
        <v>500000</v>
      </c>
      <c r="I289" s="311">
        <v>0</v>
      </c>
      <c r="J289" s="310">
        <v>0</v>
      </c>
      <c r="K289" s="310">
        <v>0</v>
      </c>
      <c r="L289" s="312">
        <v>0</v>
      </c>
    </row>
    <row r="290" spans="2:12" ht="15" customHeight="1" x14ac:dyDescent="0.3">
      <c r="B290" s="883"/>
      <c r="C290" s="302" t="s">
        <v>12</v>
      </c>
      <c r="D290" s="302"/>
      <c r="E290" s="348">
        <f>SUBTOTAL(9,E268:E289)</f>
        <v>46738201</v>
      </c>
      <c r="F290" s="304">
        <f t="shared" ref="F290:L290" si="24">SUBTOTAL(9,F268:F289)</f>
        <v>11500000</v>
      </c>
      <c r="G290" s="314">
        <f t="shared" si="24"/>
        <v>58238201</v>
      </c>
      <c r="H290" s="305">
        <f t="shared" si="24"/>
        <v>19598818.59</v>
      </c>
      <c r="I290" s="314">
        <f t="shared" si="24"/>
        <v>7243910.6099999994</v>
      </c>
      <c r="J290" s="303">
        <f t="shared" si="24"/>
        <v>2329867.4299999997</v>
      </c>
      <c r="K290" s="303">
        <f t="shared" si="24"/>
        <v>1250000</v>
      </c>
      <c r="L290" s="306">
        <f t="shared" si="24"/>
        <v>17962213.699999999</v>
      </c>
    </row>
    <row r="291" spans="2:12" ht="15" customHeight="1" x14ac:dyDescent="0.3">
      <c r="B291" s="881" t="s">
        <v>2899</v>
      </c>
      <c r="C291" s="902" t="s">
        <v>2789</v>
      </c>
      <c r="D291" s="328" t="s">
        <v>2900</v>
      </c>
      <c r="E291" s="342">
        <v>2435868</v>
      </c>
      <c r="F291" s="304">
        <v>0</v>
      </c>
      <c r="G291" s="311">
        <v>2435868</v>
      </c>
      <c r="H291" s="305">
        <v>52057.08</v>
      </c>
      <c r="I291" s="311">
        <v>0</v>
      </c>
      <c r="J291" s="310">
        <v>0</v>
      </c>
      <c r="K291" s="310">
        <v>0</v>
      </c>
      <c r="L291" s="312">
        <v>0</v>
      </c>
    </row>
    <row r="292" spans="2:12" ht="15" customHeight="1" x14ac:dyDescent="0.3">
      <c r="B292" s="882"/>
      <c r="C292" s="902"/>
      <c r="D292" s="328" t="s">
        <v>2901</v>
      </c>
      <c r="E292" s="342">
        <v>350000</v>
      </c>
      <c r="F292" s="304">
        <v>0</v>
      </c>
      <c r="G292" s="311">
        <v>350000</v>
      </c>
      <c r="H292" s="305">
        <v>159890</v>
      </c>
      <c r="I292" s="311">
        <v>0</v>
      </c>
      <c r="J292" s="310">
        <v>0</v>
      </c>
      <c r="K292" s="310">
        <v>0</v>
      </c>
      <c r="L292" s="312">
        <v>0</v>
      </c>
    </row>
    <row r="293" spans="2:12" ht="27.6" x14ac:dyDescent="0.3">
      <c r="B293" s="882"/>
      <c r="C293" s="902"/>
      <c r="D293" s="328" t="s">
        <v>3447</v>
      </c>
      <c r="E293" s="342">
        <v>464158</v>
      </c>
      <c r="F293" s="304">
        <v>0</v>
      </c>
      <c r="G293" s="311">
        <v>464158</v>
      </c>
      <c r="H293" s="305">
        <v>178132.47999999998</v>
      </c>
      <c r="I293" s="311">
        <v>0</v>
      </c>
      <c r="J293" s="310">
        <v>0</v>
      </c>
      <c r="K293" s="310">
        <v>0</v>
      </c>
      <c r="L293" s="312">
        <v>0</v>
      </c>
    </row>
    <row r="294" spans="2:12" ht="15" customHeight="1" x14ac:dyDescent="0.3">
      <c r="B294" s="882"/>
      <c r="C294" s="902"/>
      <c r="D294" s="328" t="s">
        <v>2902</v>
      </c>
      <c r="E294" s="342">
        <v>140000</v>
      </c>
      <c r="F294" s="304">
        <v>0</v>
      </c>
      <c r="G294" s="311">
        <v>140000</v>
      </c>
      <c r="H294" s="305">
        <v>109150</v>
      </c>
      <c r="I294" s="311">
        <v>0</v>
      </c>
      <c r="J294" s="310">
        <v>0</v>
      </c>
      <c r="K294" s="310">
        <v>0</v>
      </c>
      <c r="L294" s="312">
        <v>0</v>
      </c>
    </row>
    <row r="295" spans="2:12" ht="15" customHeight="1" x14ac:dyDescent="0.3">
      <c r="B295" s="882"/>
      <c r="C295" s="902"/>
      <c r="D295" s="328" t="s">
        <v>2903</v>
      </c>
      <c r="E295" s="342">
        <v>823500</v>
      </c>
      <c r="F295" s="304">
        <v>0</v>
      </c>
      <c r="G295" s="311">
        <v>823500</v>
      </c>
      <c r="H295" s="305">
        <v>808187.39</v>
      </c>
      <c r="I295" s="311">
        <v>0</v>
      </c>
      <c r="J295" s="310">
        <v>0</v>
      </c>
      <c r="K295" s="310">
        <v>0</v>
      </c>
      <c r="L295" s="312">
        <v>0</v>
      </c>
    </row>
    <row r="296" spans="2:12" ht="15" customHeight="1" x14ac:dyDescent="0.3">
      <c r="B296" s="882"/>
      <c r="C296" s="902"/>
      <c r="D296" s="328" t="s">
        <v>110</v>
      </c>
      <c r="E296" s="342">
        <v>0</v>
      </c>
      <c r="F296" s="304">
        <v>500000</v>
      </c>
      <c r="G296" s="311">
        <v>500000</v>
      </c>
      <c r="H296" s="305">
        <v>500000</v>
      </c>
      <c r="I296" s="311">
        <v>0</v>
      </c>
      <c r="J296" s="310">
        <v>0</v>
      </c>
      <c r="K296" s="310">
        <v>0</v>
      </c>
      <c r="L296" s="312">
        <v>0</v>
      </c>
    </row>
    <row r="297" spans="2:12" ht="15" customHeight="1" x14ac:dyDescent="0.3">
      <c r="B297" s="882"/>
      <c r="C297" s="902"/>
      <c r="D297" s="328" t="s">
        <v>112</v>
      </c>
      <c r="E297" s="342">
        <v>0</v>
      </c>
      <c r="F297" s="304">
        <v>346500</v>
      </c>
      <c r="G297" s="311">
        <v>346500</v>
      </c>
      <c r="H297" s="305">
        <v>346500</v>
      </c>
      <c r="I297" s="311">
        <v>0</v>
      </c>
      <c r="J297" s="310">
        <v>0</v>
      </c>
      <c r="K297" s="310">
        <v>0</v>
      </c>
      <c r="L297" s="312">
        <v>0</v>
      </c>
    </row>
    <row r="298" spans="2:12" ht="15" customHeight="1" x14ac:dyDescent="0.3">
      <c r="B298" s="882"/>
      <c r="C298" s="902"/>
      <c r="D298" s="328" t="s">
        <v>2904</v>
      </c>
      <c r="E298" s="342">
        <v>711000</v>
      </c>
      <c r="F298" s="304">
        <v>0</v>
      </c>
      <c r="G298" s="311">
        <v>711000</v>
      </c>
      <c r="H298" s="305">
        <v>0</v>
      </c>
      <c r="I298" s="311">
        <v>711000</v>
      </c>
      <c r="J298" s="310">
        <v>0</v>
      </c>
      <c r="K298" s="310">
        <v>0</v>
      </c>
      <c r="L298" s="312">
        <v>0</v>
      </c>
    </row>
    <row r="299" spans="2:12" ht="15" customHeight="1" x14ac:dyDescent="0.3">
      <c r="B299" s="882"/>
      <c r="C299" s="902"/>
      <c r="D299" s="328" t="s">
        <v>114</v>
      </c>
      <c r="E299" s="342">
        <v>0</v>
      </c>
      <c r="F299" s="304">
        <v>2000000</v>
      </c>
      <c r="G299" s="311">
        <v>2000000</v>
      </c>
      <c r="H299" s="305">
        <v>2000000</v>
      </c>
      <c r="I299" s="311">
        <v>0</v>
      </c>
      <c r="J299" s="310">
        <v>0</v>
      </c>
      <c r="K299" s="310">
        <v>0</v>
      </c>
      <c r="L299" s="312">
        <v>0</v>
      </c>
    </row>
    <row r="300" spans="2:12" ht="15" customHeight="1" x14ac:dyDescent="0.3">
      <c r="B300" s="882"/>
      <c r="C300" s="902"/>
      <c r="D300" s="328" t="s">
        <v>3448</v>
      </c>
      <c r="E300" s="342">
        <v>2992200</v>
      </c>
      <c r="F300" s="304">
        <v>0</v>
      </c>
      <c r="G300" s="311">
        <v>2992200</v>
      </c>
      <c r="H300" s="305">
        <v>301743.23000000004</v>
      </c>
      <c r="I300" s="311">
        <v>0</v>
      </c>
      <c r="J300" s="310">
        <v>0</v>
      </c>
      <c r="K300" s="310">
        <v>0</v>
      </c>
      <c r="L300" s="312">
        <v>0</v>
      </c>
    </row>
    <row r="301" spans="2:12" ht="15" customHeight="1" x14ac:dyDescent="0.3">
      <c r="B301" s="882"/>
      <c r="C301" s="902"/>
      <c r="D301" s="328" t="s">
        <v>2905</v>
      </c>
      <c r="E301" s="342">
        <v>600000</v>
      </c>
      <c r="F301" s="304">
        <v>0</v>
      </c>
      <c r="G301" s="311">
        <v>600000</v>
      </c>
      <c r="H301" s="305">
        <v>263568.82999999996</v>
      </c>
      <c r="I301" s="311">
        <v>0</v>
      </c>
      <c r="J301" s="310">
        <v>0</v>
      </c>
      <c r="K301" s="310">
        <v>0</v>
      </c>
      <c r="L301" s="312">
        <v>0</v>
      </c>
    </row>
    <row r="302" spans="2:12" ht="15" customHeight="1" x14ac:dyDescent="0.3">
      <c r="B302" s="882"/>
      <c r="C302" s="902"/>
      <c r="D302" s="328" t="s">
        <v>2906</v>
      </c>
      <c r="E302" s="342">
        <v>7000000</v>
      </c>
      <c r="F302" s="304">
        <v>0</v>
      </c>
      <c r="G302" s="311">
        <v>7000000</v>
      </c>
      <c r="H302" s="305">
        <v>0</v>
      </c>
      <c r="I302" s="311">
        <v>0</v>
      </c>
      <c r="J302" s="310">
        <v>0</v>
      </c>
      <c r="K302" s="310">
        <v>0</v>
      </c>
      <c r="L302" s="312">
        <v>7000000</v>
      </c>
    </row>
    <row r="303" spans="2:12" ht="15" customHeight="1" x14ac:dyDescent="0.3">
      <c r="B303" s="882"/>
      <c r="C303" s="902" t="s">
        <v>2877</v>
      </c>
      <c r="D303" s="328" t="s">
        <v>2907</v>
      </c>
      <c r="E303" s="342">
        <v>93333</v>
      </c>
      <c r="F303" s="304">
        <v>0</v>
      </c>
      <c r="G303" s="311">
        <v>93333</v>
      </c>
      <c r="H303" s="305">
        <v>24382</v>
      </c>
      <c r="I303" s="311">
        <v>0</v>
      </c>
      <c r="J303" s="310">
        <v>0</v>
      </c>
      <c r="K303" s="310">
        <v>0</v>
      </c>
      <c r="L303" s="312">
        <v>0</v>
      </c>
    </row>
    <row r="304" spans="2:12" ht="15" customHeight="1" x14ac:dyDescent="0.3">
      <c r="B304" s="882"/>
      <c r="C304" s="902"/>
      <c r="D304" s="328" t="s">
        <v>2908</v>
      </c>
      <c r="E304" s="342">
        <v>223117</v>
      </c>
      <c r="F304" s="304">
        <v>0</v>
      </c>
      <c r="G304" s="311">
        <v>223117</v>
      </c>
      <c r="H304" s="305">
        <v>14665</v>
      </c>
      <c r="I304" s="311">
        <v>0</v>
      </c>
      <c r="J304" s="310">
        <v>0</v>
      </c>
      <c r="K304" s="310">
        <v>0</v>
      </c>
      <c r="L304" s="312">
        <v>0</v>
      </c>
    </row>
    <row r="305" spans="2:12" ht="15" customHeight="1" x14ac:dyDescent="0.3">
      <c r="B305" s="882"/>
      <c r="C305" s="902"/>
      <c r="D305" s="328" t="s">
        <v>2909</v>
      </c>
      <c r="E305" s="342">
        <v>115000</v>
      </c>
      <c r="F305" s="304">
        <v>0</v>
      </c>
      <c r="G305" s="311">
        <v>115000</v>
      </c>
      <c r="H305" s="305">
        <v>22549</v>
      </c>
      <c r="I305" s="311">
        <v>0</v>
      </c>
      <c r="J305" s="310">
        <v>0</v>
      </c>
      <c r="K305" s="310">
        <v>0</v>
      </c>
      <c r="L305" s="312">
        <v>0</v>
      </c>
    </row>
    <row r="306" spans="2:12" ht="15" customHeight="1" x14ac:dyDescent="0.3">
      <c r="B306" s="882"/>
      <c r="C306" s="902"/>
      <c r="D306" s="328" t="s">
        <v>2910</v>
      </c>
      <c r="E306" s="342">
        <v>100000</v>
      </c>
      <c r="F306" s="304">
        <v>0</v>
      </c>
      <c r="G306" s="311">
        <v>100000</v>
      </c>
      <c r="H306" s="305">
        <v>26198</v>
      </c>
      <c r="I306" s="311">
        <v>0</v>
      </c>
      <c r="J306" s="310">
        <v>0</v>
      </c>
      <c r="K306" s="310">
        <v>0</v>
      </c>
      <c r="L306" s="312">
        <v>0</v>
      </c>
    </row>
    <row r="307" spans="2:12" ht="15" customHeight="1" x14ac:dyDescent="0.3">
      <c r="B307" s="882"/>
      <c r="C307" s="902"/>
      <c r="D307" s="328" t="s">
        <v>2911</v>
      </c>
      <c r="E307" s="342">
        <v>100000</v>
      </c>
      <c r="F307" s="304">
        <v>0</v>
      </c>
      <c r="G307" s="311">
        <v>100000</v>
      </c>
      <c r="H307" s="305">
        <v>25117.5</v>
      </c>
      <c r="I307" s="311">
        <v>0</v>
      </c>
      <c r="J307" s="310">
        <v>0</v>
      </c>
      <c r="K307" s="310">
        <v>0</v>
      </c>
      <c r="L307" s="312">
        <v>0</v>
      </c>
    </row>
    <row r="308" spans="2:12" ht="15" customHeight="1" x14ac:dyDescent="0.3">
      <c r="B308" s="882"/>
      <c r="C308" s="902"/>
      <c r="D308" s="328" t="s">
        <v>2912</v>
      </c>
      <c r="E308" s="342">
        <v>300000</v>
      </c>
      <c r="F308" s="304">
        <v>0</v>
      </c>
      <c r="G308" s="311">
        <v>300000</v>
      </c>
      <c r="H308" s="305">
        <v>300000</v>
      </c>
      <c r="I308" s="311">
        <v>0</v>
      </c>
      <c r="J308" s="310">
        <v>0</v>
      </c>
      <c r="K308" s="310">
        <v>0</v>
      </c>
      <c r="L308" s="312">
        <v>0</v>
      </c>
    </row>
    <row r="309" spans="2:12" ht="15" customHeight="1" x14ac:dyDescent="0.3">
      <c r="B309" s="882"/>
      <c r="C309" s="902"/>
      <c r="D309" s="328" t="s">
        <v>2913</v>
      </c>
      <c r="E309" s="342">
        <v>100000</v>
      </c>
      <c r="F309" s="304">
        <v>0</v>
      </c>
      <c r="G309" s="311">
        <v>100000</v>
      </c>
      <c r="H309" s="305">
        <v>50000</v>
      </c>
      <c r="I309" s="311">
        <v>50000</v>
      </c>
      <c r="J309" s="310">
        <v>0</v>
      </c>
      <c r="K309" s="310">
        <v>0</v>
      </c>
      <c r="L309" s="312">
        <v>0</v>
      </c>
    </row>
    <row r="310" spans="2:12" ht="15" customHeight="1" x14ac:dyDescent="0.3">
      <c r="B310" s="882"/>
      <c r="C310" s="902"/>
      <c r="D310" s="328" t="s">
        <v>2914</v>
      </c>
      <c r="E310" s="342">
        <v>1080000</v>
      </c>
      <c r="F310" s="304">
        <v>0</v>
      </c>
      <c r="G310" s="311">
        <v>1080000</v>
      </c>
      <c r="H310" s="305">
        <v>376583</v>
      </c>
      <c r="I310" s="311">
        <v>0</v>
      </c>
      <c r="J310" s="310">
        <v>0</v>
      </c>
      <c r="K310" s="310">
        <v>0</v>
      </c>
      <c r="L310" s="312">
        <v>0</v>
      </c>
    </row>
    <row r="311" spans="2:12" ht="15" customHeight="1" x14ac:dyDescent="0.3">
      <c r="B311" s="882"/>
      <c r="C311" s="902"/>
      <c r="D311" s="328" t="s">
        <v>2915</v>
      </c>
      <c r="E311" s="342">
        <v>100000</v>
      </c>
      <c r="F311" s="304">
        <v>0</v>
      </c>
      <c r="G311" s="311">
        <v>100000</v>
      </c>
      <c r="H311" s="305">
        <v>50000</v>
      </c>
      <c r="I311" s="311">
        <v>25000</v>
      </c>
      <c r="J311" s="310">
        <v>25000</v>
      </c>
      <c r="K311" s="310">
        <v>0</v>
      </c>
      <c r="L311" s="312">
        <v>0</v>
      </c>
    </row>
    <row r="312" spans="2:12" ht="15" customHeight="1" x14ac:dyDescent="0.3">
      <c r="B312" s="882"/>
      <c r="C312" s="902"/>
      <c r="D312" s="328" t="s">
        <v>111</v>
      </c>
      <c r="E312" s="342">
        <v>0</v>
      </c>
      <c r="F312" s="304">
        <v>1300000</v>
      </c>
      <c r="G312" s="311">
        <v>1300000</v>
      </c>
      <c r="H312" s="305">
        <v>1000000</v>
      </c>
      <c r="I312" s="311">
        <v>300000</v>
      </c>
      <c r="J312" s="310">
        <v>0</v>
      </c>
      <c r="K312" s="310">
        <v>0</v>
      </c>
      <c r="L312" s="312">
        <v>0</v>
      </c>
    </row>
    <row r="313" spans="2:12" ht="15" customHeight="1" x14ac:dyDescent="0.3">
      <c r="B313" s="882"/>
      <c r="C313" s="902"/>
      <c r="D313" s="328" t="s">
        <v>113</v>
      </c>
      <c r="E313" s="342">
        <v>0</v>
      </c>
      <c r="F313" s="304">
        <v>1100000</v>
      </c>
      <c r="G313" s="311">
        <v>1100000</v>
      </c>
      <c r="H313" s="305">
        <v>525000</v>
      </c>
      <c r="I313" s="311">
        <v>525000</v>
      </c>
      <c r="J313" s="310">
        <v>50000</v>
      </c>
      <c r="K313" s="310">
        <v>0</v>
      </c>
      <c r="L313" s="312">
        <v>0</v>
      </c>
    </row>
    <row r="314" spans="2:12" ht="15" customHeight="1" x14ac:dyDescent="0.3">
      <c r="B314" s="882"/>
      <c r="C314" s="902"/>
      <c r="D314" s="328" t="s">
        <v>2916</v>
      </c>
      <c r="E314" s="342">
        <v>3145344</v>
      </c>
      <c r="F314" s="304">
        <v>0</v>
      </c>
      <c r="G314" s="311">
        <v>3145344</v>
      </c>
      <c r="H314" s="305">
        <v>2513322</v>
      </c>
      <c r="I314" s="311">
        <v>0</v>
      </c>
      <c r="J314" s="310">
        <v>0</v>
      </c>
      <c r="K314" s="310">
        <v>0</v>
      </c>
      <c r="L314" s="312">
        <v>0</v>
      </c>
    </row>
    <row r="315" spans="2:12" ht="15" customHeight="1" x14ac:dyDescent="0.3">
      <c r="B315" s="882"/>
      <c r="C315" s="902"/>
      <c r="D315" s="328" t="s">
        <v>2917</v>
      </c>
      <c r="E315" s="342">
        <v>716037</v>
      </c>
      <c r="F315" s="304">
        <v>0</v>
      </c>
      <c r="G315" s="311">
        <v>716037</v>
      </c>
      <c r="H315" s="305">
        <v>616037</v>
      </c>
      <c r="I315" s="311">
        <v>0</v>
      </c>
      <c r="J315" s="310">
        <v>0</v>
      </c>
      <c r="K315" s="310">
        <v>0</v>
      </c>
      <c r="L315" s="312">
        <v>0</v>
      </c>
    </row>
    <row r="316" spans="2:12" ht="15" customHeight="1" x14ac:dyDescent="0.3">
      <c r="B316" s="882"/>
      <c r="C316" s="902"/>
      <c r="D316" s="328" t="s">
        <v>2918</v>
      </c>
      <c r="E316" s="342">
        <v>1200000</v>
      </c>
      <c r="F316" s="304">
        <v>0</v>
      </c>
      <c r="G316" s="311">
        <v>1200000</v>
      </c>
      <c r="H316" s="305">
        <v>82298</v>
      </c>
      <c r="I316" s="311">
        <v>0</v>
      </c>
      <c r="J316" s="310">
        <v>0</v>
      </c>
      <c r="K316" s="310">
        <v>0</v>
      </c>
      <c r="L316" s="312">
        <v>0</v>
      </c>
    </row>
    <row r="317" spans="2:12" ht="15" customHeight="1" x14ac:dyDescent="0.3">
      <c r="B317" s="882"/>
      <c r="C317" s="902"/>
      <c r="D317" s="328" t="s">
        <v>2919</v>
      </c>
      <c r="E317" s="342">
        <v>1001326</v>
      </c>
      <c r="F317" s="304">
        <v>0</v>
      </c>
      <c r="G317" s="311">
        <v>1001326</v>
      </c>
      <c r="H317" s="305">
        <v>75243</v>
      </c>
      <c r="I317" s="311">
        <v>0</v>
      </c>
      <c r="J317" s="310">
        <v>0</v>
      </c>
      <c r="K317" s="310">
        <v>0</v>
      </c>
      <c r="L317" s="312">
        <v>0</v>
      </c>
    </row>
    <row r="318" spans="2:12" ht="15" customHeight="1" x14ac:dyDescent="0.3">
      <c r="B318" s="882"/>
      <c r="C318" s="902"/>
      <c r="D318" s="328" t="s">
        <v>2920</v>
      </c>
      <c r="E318" s="342">
        <v>818951</v>
      </c>
      <c r="F318" s="304">
        <v>0</v>
      </c>
      <c r="G318" s="311">
        <v>818951</v>
      </c>
      <c r="H318" s="305">
        <v>627360</v>
      </c>
      <c r="I318" s="311">
        <v>0</v>
      </c>
      <c r="J318" s="310">
        <v>0</v>
      </c>
      <c r="K318" s="310">
        <v>0</v>
      </c>
      <c r="L318" s="312">
        <v>0</v>
      </c>
    </row>
    <row r="319" spans="2:12" ht="15" customHeight="1" x14ac:dyDescent="0.3">
      <c r="B319" s="882"/>
      <c r="C319" s="902"/>
      <c r="D319" s="328" t="s">
        <v>2921</v>
      </c>
      <c r="E319" s="342">
        <v>100000</v>
      </c>
      <c r="F319" s="304">
        <v>0</v>
      </c>
      <c r="G319" s="311">
        <v>100000</v>
      </c>
      <c r="H319" s="305">
        <v>100000</v>
      </c>
      <c r="I319" s="311">
        <v>0</v>
      </c>
      <c r="J319" s="310">
        <v>0</v>
      </c>
      <c r="K319" s="310">
        <v>0</v>
      </c>
      <c r="L319" s="312">
        <v>0</v>
      </c>
    </row>
    <row r="320" spans="2:12" ht="15" customHeight="1" x14ac:dyDescent="0.3">
      <c r="B320" s="882"/>
      <c r="C320" s="902"/>
      <c r="D320" s="328" t="s">
        <v>2922</v>
      </c>
      <c r="E320" s="342">
        <v>1700000</v>
      </c>
      <c r="F320" s="304">
        <v>0</v>
      </c>
      <c r="G320" s="311">
        <v>1700000</v>
      </c>
      <c r="H320" s="305">
        <v>300000</v>
      </c>
      <c r="I320" s="311">
        <v>0</v>
      </c>
      <c r="J320" s="310">
        <v>0</v>
      </c>
      <c r="K320" s="310">
        <v>0</v>
      </c>
      <c r="L320" s="312">
        <v>0</v>
      </c>
    </row>
    <row r="321" spans="2:12" ht="15" customHeight="1" x14ac:dyDescent="0.3">
      <c r="B321" s="882"/>
      <c r="C321" s="902"/>
      <c r="D321" s="328" t="s">
        <v>2923</v>
      </c>
      <c r="E321" s="342">
        <v>800000</v>
      </c>
      <c r="F321" s="304">
        <v>0</v>
      </c>
      <c r="G321" s="311">
        <v>800000</v>
      </c>
      <c r="H321" s="305">
        <v>0</v>
      </c>
      <c r="I321" s="311">
        <v>0</v>
      </c>
      <c r="J321" s="310">
        <v>800000</v>
      </c>
      <c r="K321" s="310">
        <v>0</v>
      </c>
      <c r="L321" s="312">
        <v>0</v>
      </c>
    </row>
    <row r="322" spans="2:12" ht="15" customHeight="1" x14ac:dyDescent="0.3">
      <c r="B322" s="882"/>
      <c r="C322" s="902"/>
      <c r="D322" s="328" t="s">
        <v>2924</v>
      </c>
      <c r="E322" s="342">
        <v>100000</v>
      </c>
      <c r="F322" s="304">
        <v>0</v>
      </c>
      <c r="G322" s="311">
        <v>100000</v>
      </c>
      <c r="H322" s="305">
        <v>100000</v>
      </c>
      <c r="I322" s="311">
        <v>0</v>
      </c>
      <c r="J322" s="310">
        <v>0</v>
      </c>
      <c r="K322" s="310">
        <v>0</v>
      </c>
      <c r="L322" s="312">
        <v>0</v>
      </c>
    </row>
    <row r="323" spans="2:12" ht="15" customHeight="1" x14ac:dyDescent="0.3">
      <c r="B323" s="882"/>
      <c r="C323" s="902"/>
      <c r="D323" s="328" t="s">
        <v>2925</v>
      </c>
      <c r="E323" s="342">
        <v>15000</v>
      </c>
      <c r="F323" s="304">
        <v>0</v>
      </c>
      <c r="G323" s="311">
        <v>15000</v>
      </c>
      <c r="H323" s="305">
        <v>1500</v>
      </c>
      <c r="I323" s="311">
        <v>0</v>
      </c>
      <c r="J323" s="310">
        <v>0</v>
      </c>
      <c r="K323" s="310">
        <v>0</v>
      </c>
      <c r="L323" s="312">
        <v>0</v>
      </c>
    </row>
    <row r="324" spans="2:12" ht="15" customHeight="1" x14ac:dyDescent="0.3">
      <c r="B324" s="882"/>
      <c r="C324" s="902"/>
      <c r="D324" s="328" t="s">
        <v>2926</v>
      </c>
      <c r="E324" s="342">
        <v>15000</v>
      </c>
      <c r="F324" s="304">
        <v>0</v>
      </c>
      <c r="G324" s="311">
        <v>15000</v>
      </c>
      <c r="H324" s="305">
        <v>15000</v>
      </c>
      <c r="I324" s="311">
        <v>0</v>
      </c>
      <c r="J324" s="310">
        <v>0</v>
      </c>
      <c r="K324" s="310">
        <v>0</v>
      </c>
      <c r="L324" s="312">
        <v>0</v>
      </c>
    </row>
    <row r="325" spans="2:12" ht="15" customHeight="1" x14ac:dyDescent="0.3">
      <c r="B325" s="882"/>
      <c r="C325" s="902"/>
      <c r="D325" s="328" t="s">
        <v>2927</v>
      </c>
      <c r="E325" s="342">
        <v>200000</v>
      </c>
      <c r="F325" s="304">
        <v>0</v>
      </c>
      <c r="G325" s="311">
        <v>200000</v>
      </c>
      <c r="H325" s="305">
        <v>80684</v>
      </c>
      <c r="I325" s="311">
        <v>0</v>
      </c>
      <c r="J325" s="310">
        <v>0</v>
      </c>
      <c r="K325" s="310">
        <v>0</v>
      </c>
      <c r="L325" s="312">
        <v>0</v>
      </c>
    </row>
    <row r="326" spans="2:12" ht="15" customHeight="1" x14ac:dyDescent="0.3">
      <c r="B326" s="882"/>
      <c r="C326" s="902" t="s">
        <v>2878</v>
      </c>
      <c r="D326" s="328" t="s">
        <v>2928</v>
      </c>
      <c r="E326" s="342">
        <v>700000</v>
      </c>
      <c r="F326" s="304">
        <v>0</v>
      </c>
      <c r="G326" s="311">
        <v>700000</v>
      </c>
      <c r="H326" s="305">
        <v>261002</v>
      </c>
      <c r="I326" s="311">
        <v>0</v>
      </c>
      <c r="J326" s="310">
        <v>0</v>
      </c>
      <c r="K326" s="310">
        <v>0</v>
      </c>
      <c r="L326" s="312">
        <v>0</v>
      </c>
    </row>
    <row r="327" spans="2:12" ht="15" customHeight="1" x14ac:dyDescent="0.3">
      <c r="B327" s="882"/>
      <c r="C327" s="902"/>
      <c r="D327" s="328" t="s">
        <v>109</v>
      </c>
      <c r="E327" s="342">
        <v>0</v>
      </c>
      <c r="F327" s="304">
        <v>400000</v>
      </c>
      <c r="G327" s="311">
        <v>400000</v>
      </c>
      <c r="H327" s="305">
        <v>360000</v>
      </c>
      <c r="I327" s="311">
        <v>40000</v>
      </c>
      <c r="J327" s="310">
        <v>0</v>
      </c>
      <c r="K327" s="310">
        <v>0</v>
      </c>
      <c r="L327" s="312">
        <v>0</v>
      </c>
    </row>
    <row r="328" spans="2:12" ht="15" customHeight="1" x14ac:dyDescent="0.3">
      <c r="B328" s="882"/>
      <c r="C328" s="902"/>
      <c r="D328" s="328" t="s">
        <v>2929</v>
      </c>
      <c r="E328" s="342">
        <v>263206</v>
      </c>
      <c r="F328" s="304">
        <v>0</v>
      </c>
      <c r="G328" s="311">
        <v>263206</v>
      </c>
      <c r="H328" s="305">
        <v>175960.12</v>
      </c>
      <c r="I328" s="311">
        <v>0</v>
      </c>
      <c r="J328" s="310">
        <v>0</v>
      </c>
      <c r="K328" s="310">
        <v>0</v>
      </c>
      <c r="L328" s="312">
        <v>0</v>
      </c>
    </row>
    <row r="329" spans="2:12" ht="15" customHeight="1" x14ac:dyDescent="0.3">
      <c r="B329" s="882"/>
      <c r="C329" s="902"/>
      <c r="D329" s="328" t="s">
        <v>2930</v>
      </c>
      <c r="E329" s="342">
        <v>450000</v>
      </c>
      <c r="F329" s="304">
        <v>0</v>
      </c>
      <c r="G329" s="311">
        <v>450000</v>
      </c>
      <c r="H329" s="305">
        <v>450000</v>
      </c>
      <c r="I329" s="311">
        <v>0</v>
      </c>
      <c r="J329" s="310">
        <v>0</v>
      </c>
      <c r="K329" s="310">
        <v>0</v>
      </c>
      <c r="L329" s="312">
        <v>0</v>
      </c>
    </row>
    <row r="330" spans="2:12" ht="15" customHeight="1" x14ac:dyDescent="0.3">
      <c r="B330" s="883"/>
      <c r="C330" s="302" t="s">
        <v>12</v>
      </c>
      <c r="D330" s="314"/>
      <c r="E330" s="348">
        <f>SUBTOTAL(9,E291:E329)</f>
        <v>28953040</v>
      </c>
      <c r="F330" s="304">
        <f t="shared" ref="F330:L330" si="25">SUBTOTAL(9,F291:F329)</f>
        <v>5646500</v>
      </c>
      <c r="G330" s="314">
        <f t="shared" si="25"/>
        <v>34599540</v>
      </c>
      <c r="H330" s="305">
        <f t="shared" si="25"/>
        <v>12892129.630000001</v>
      </c>
      <c r="I330" s="314">
        <f t="shared" si="25"/>
        <v>1651000</v>
      </c>
      <c r="J330" s="303">
        <f t="shared" si="25"/>
        <v>875000</v>
      </c>
      <c r="K330" s="303">
        <f t="shared" si="25"/>
        <v>0</v>
      </c>
      <c r="L330" s="306">
        <f t="shared" si="25"/>
        <v>7000000</v>
      </c>
    </row>
    <row r="331" spans="2:12" ht="15" customHeight="1" x14ac:dyDescent="0.3">
      <c r="B331" s="379" t="s">
        <v>380</v>
      </c>
      <c r="C331" s="340"/>
      <c r="D331" s="340"/>
      <c r="E331" s="352">
        <f>SUBTOTAL(9,E260:E330)</f>
        <v>81463866</v>
      </c>
      <c r="F331" s="341">
        <f t="shared" ref="F331:L331" si="26">SUBTOTAL(9,F260:F330)</f>
        <v>41321500</v>
      </c>
      <c r="G331" s="353">
        <f t="shared" si="26"/>
        <v>122785366</v>
      </c>
      <c r="H331" s="341">
        <f t="shared" si="26"/>
        <v>39701388.029999994</v>
      </c>
      <c r="I331" s="341">
        <f t="shared" si="26"/>
        <v>20248310.469999999</v>
      </c>
      <c r="J331" s="341">
        <f t="shared" si="26"/>
        <v>11704867.43</v>
      </c>
      <c r="K331" s="341">
        <f t="shared" si="26"/>
        <v>1250000</v>
      </c>
      <c r="L331" s="371">
        <f t="shared" si="26"/>
        <v>24962213.699999999</v>
      </c>
    </row>
    <row r="332" spans="2:12" ht="18" customHeight="1" x14ac:dyDescent="0.3">
      <c r="B332" s="878" t="s">
        <v>394</v>
      </c>
      <c r="C332" s="879"/>
      <c r="D332" s="879"/>
      <c r="E332" s="879"/>
      <c r="F332" s="879"/>
      <c r="G332" s="879"/>
      <c r="H332" s="879"/>
      <c r="I332" s="879"/>
      <c r="J332" s="879"/>
      <c r="K332" s="879"/>
      <c r="L332" s="880"/>
    </row>
    <row r="333" spans="2:12" ht="15" customHeight="1" x14ac:dyDescent="0.3">
      <c r="B333" s="881" t="s">
        <v>116</v>
      </c>
      <c r="C333" s="884" t="s">
        <v>2968</v>
      </c>
      <c r="D333" s="328" t="s">
        <v>2972</v>
      </c>
      <c r="E333" s="342">
        <v>250000</v>
      </c>
      <c r="F333" s="304">
        <v>0</v>
      </c>
      <c r="G333" s="311">
        <v>250000</v>
      </c>
      <c r="H333" s="305">
        <v>246770</v>
      </c>
      <c r="I333" s="311">
        <v>0</v>
      </c>
      <c r="J333" s="310">
        <v>0</v>
      </c>
      <c r="K333" s="310">
        <v>0</v>
      </c>
      <c r="L333" s="312">
        <v>0</v>
      </c>
    </row>
    <row r="334" spans="2:12" ht="15" customHeight="1" x14ac:dyDescent="0.3">
      <c r="B334" s="882"/>
      <c r="C334" s="885"/>
      <c r="D334" s="328" t="s">
        <v>2973</v>
      </c>
      <c r="E334" s="342">
        <v>210000</v>
      </c>
      <c r="F334" s="304">
        <v>0</v>
      </c>
      <c r="G334" s="311">
        <v>210000</v>
      </c>
      <c r="H334" s="305">
        <v>102547.38</v>
      </c>
      <c r="I334" s="311">
        <v>0</v>
      </c>
      <c r="J334" s="310">
        <v>0</v>
      </c>
      <c r="K334" s="310">
        <v>0</v>
      </c>
      <c r="L334" s="312">
        <v>0</v>
      </c>
    </row>
    <row r="335" spans="2:12" ht="15" customHeight="1" x14ac:dyDescent="0.3">
      <c r="B335" s="882"/>
      <c r="C335" s="885"/>
      <c r="D335" s="328" t="s">
        <v>2974</v>
      </c>
      <c r="E335" s="342">
        <v>757540</v>
      </c>
      <c r="F335" s="304">
        <v>0</v>
      </c>
      <c r="G335" s="311">
        <v>757540</v>
      </c>
      <c r="H335" s="305">
        <v>129024.79</v>
      </c>
      <c r="I335" s="311">
        <v>0</v>
      </c>
      <c r="J335" s="310">
        <v>0</v>
      </c>
      <c r="K335" s="310">
        <v>0</v>
      </c>
      <c r="L335" s="312">
        <v>0</v>
      </c>
    </row>
    <row r="336" spans="2:12" ht="15" customHeight="1" x14ac:dyDescent="0.3">
      <c r="B336" s="882"/>
      <c r="C336" s="885"/>
      <c r="D336" s="328" t="s">
        <v>2975</v>
      </c>
      <c r="E336" s="342">
        <v>500000</v>
      </c>
      <c r="F336" s="304">
        <v>0</v>
      </c>
      <c r="G336" s="311">
        <v>500000</v>
      </c>
      <c r="H336" s="305">
        <v>250573.14</v>
      </c>
      <c r="I336" s="311">
        <v>0</v>
      </c>
      <c r="J336" s="310">
        <v>0</v>
      </c>
      <c r="K336" s="310">
        <v>0</v>
      </c>
      <c r="L336" s="312">
        <v>0</v>
      </c>
    </row>
    <row r="337" spans="2:12" ht="15" customHeight="1" x14ac:dyDescent="0.3">
      <c r="B337" s="882"/>
      <c r="C337" s="885"/>
      <c r="D337" s="328" t="s">
        <v>2976</v>
      </c>
      <c r="E337" s="342">
        <v>157000</v>
      </c>
      <c r="F337" s="304">
        <v>0</v>
      </c>
      <c r="G337" s="311">
        <v>157000</v>
      </c>
      <c r="H337" s="305">
        <v>157000</v>
      </c>
      <c r="I337" s="311">
        <v>0</v>
      </c>
      <c r="J337" s="310">
        <v>0</v>
      </c>
      <c r="K337" s="310">
        <v>0</v>
      </c>
      <c r="L337" s="312">
        <v>0</v>
      </c>
    </row>
    <row r="338" spans="2:12" ht="15" customHeight="1" x14ac:dyDescent="0.3">
      <c r="B338" s="882"/>
      <c r="C338" s="885"/>
      <c r="D338" s="328" t="s">
        <v>2977</v>
      </c>
      <c r="E338" s="342">
        <v>1650000</v>
      </c>
      <c r="F338" s="304">
        <v>0</v>
      </c>
      <c r="G338" s="311">
        <v>1650000</v>
      </c>
      <c r="H338" s="305">
        <v>700000</v>
      </c>
      <c r="I338" s="311">
        <v>0</v>
      </c>
      <c r="J338" s="310">
        <v>0</v>
      </c>
      <c r="K338" s="310">
        <v>0</v>
      </c>
      <c r="L338" s="312">
        <v>0</v>
      </c>
    </row>
    <row r="339" spans="2:12" ht="15" customHeight="1" x14ac:dyDescent="0.3">
      <c r="B339" s="882"/>
      <c r="C339" s="885"/>
      <c r="D339" s="328" t="s">
        <v>2978</v>
      </c>
      <c r="E339" s="342">
        <v>500000</v>
      </c>
      <c r="F339" s="304">
        <v>0</v>
      </c>
      <c r="G339" s="311">
        <v>500000</v>
      </c>
      <c r="H339" s="305">
        <v>300000</v>
      </c>
      <c r="I339" s="311">
        <v>181935</v>
      </c>
      <c r="J339" s="310">
        <v>0</v>
      </c>
      <c r="K339" s="310">
        <v>0</v>
      </c>
      <c r="L339" s="312">
        <v>0</v>
      </c>
    </row>
    <row r="340" spans="2:12" ht="15" customHeight="1" x14ac:dyDescent="0.3">
      <c r="B340" s="882"/>
      <c r="C340" s="885"/>
      <c r="D340" s="328" t="s">
        <v>2979</v>
      </c>
      <c r="E340" s="342">
        <v>130000</v>
      </c>
      <c r="F340" s="304">
        <v>0</v>
      </c>
      <c r="G340" s="311">
        <v>130000</v>
      </c>
      <c r="H340" s="305">
        <v>130000</v>
      </c>
      <c r="I340" s="311">
        <v>0</v>
      </c>
      <c r="J340" s="310">
        <v>0</v>
      </c>
      <c r="K340" s="310">
        <v>0</v>
      </c>
      <c r="L340" s="312">
        <v>0</v>
      </c>
    </row>
    <row r="341" spans="2:12" ht="15" customHeight="1" x14ac:dyDescent="0.3">
      <c r="B341" s="882"/>
      <c r="C341" s="885"/>
      <c r="D341" s="328" t="s">
        <v>117</v>
      </c>
      <c r="E341" s="342">
        <v>0</v>
      </c>
      <c r="F341" s="304">
        <v>380000</v>
      </c>
      <c r="G341" s="311">
        <v>380000</v>
      </c>
      <c r="H341" s="305">
        <v>380000</v>
      </c>
      <c r="I341" s="311">
        <v>0</v>
      </c>
      <c r="J341" s="310">
        <v>0</v>
      </c>
      <c r="K341" s="310">
        <v>0</v>
      </c>
      <c r="L341" s="312">
        <v>0</v>
      </c>
    </row>
    <row r="342" spans="2:12" ht="15" customHeight="1" x14ac:dyDescent="0.3">
      <c r="B342" s="882"/>
      <c r="C342" s="885"/>
      <c r="D342" s="328" t="s">
        <v>2980</v>
      </c>
      <c r="E342" s="342">
        <v>24700000</v>
      </c>
      <c r="F342" s="304">
        <v>0</v>
      </c>
      <c r="G342" s="311">
        <v>24700000</v>
      </c>
      <c r="H342" s="305">
        <v>9506383.8900000006</v>
      </c>
      <c r="I342" s="311">
        <v>0</v>
      </c>
      <c r="J342" s="310">
        <v>0</v>
      </c>
      <c r="K342" s="310">
        <v>0</v>
      </c>
      <c r="L342" s="312">
        <v>0</v>
      </c>
    </row>
    <row r="343" spans="2:12" ht="15" customHeight="1" x14ac:dyDescent="0.3">
      <c r="B343" s="882"/>
      <c r="C343" s="885"/>
      <c r="D343" s="328" t="s">
        <v>118</v>
      </c>
      <c r="E343" s="342">
        <v>1000000</v>
      </c>
      <c r="F343" s="304">
        <v>0</v>
      </c>
      <c r="G343" s="311">
        <f>E343</f>
        <v>1000000</v>
      </c>
      <c r="H343" s="305">
        <f>800000-400000</f>
        <v>400000</v>
      </c>
      <c r="I343" s="311">
        <f>3070000-2600000</f>
        <v>470000</v>
      </c>
      <c r="J343" s="310">
        <v>0</v>
      </c>
      <c r="K343" s="310">
        <v>0</v>
      </c>
      <c r="L343" s="312">
        <v>0</v>
      </c>
    </row>
    <row r="344" spans="2:12" ht="15" customHeight="1" x14ac:dyDescent="0.3">
      <c r="B344" s="882"/>
      <c r="C344" s="885"/>
      <c r="D344" s="328" t="s">
        <v>2981</v>
      </c>
      <c r="E344" s="342">
        <v>154235</v>
      </c>
      <c r="F344" s="304">
        <v>0</v>
      </c>
      <c r="G344" s="311">
        <v>154235</v>
      </c>
      <c r="H344" s="305">
        <v>0</v>
      </c>
      <c r="I344" s="311">
        <v>21014</v>
      </c>
      <c r="J344" s="310">
        <v>0</v>
      </c>
      <c r="K344" s="310">
        <v>0</v>
      </c>
      <c r="L344" s="312">
        <v>0</v>
      </c>
    </row>
    <row r="345" spans="2:12" ht="15" customHeight="1" x14ac:dyDescent="0.3">
      <c r="B345" s="882"/>
      <c r="C345" s="388" t="s">
        <v>2969</v>
      </c>
      <c r="D345" s="391" t="s">
        <v>119</v>
      </c>
      <c r="E345" s="354">
        <v>1473000</v>
      </c>
      <c r="F345" s="333">
        <v>6741733.5</v>
      </c>
      <c r="G345" s="334">
        <v>8214733.5</v>
      </c>
      <c r="H345" s="335">
        <v>896318</v>
      </c>
      <c r="I345" s="334">
        <v>6741733.5</v>
      </c>
      <c r="J345" s="332">
        <v>0</v>
      </c>
      <c r="K345" s="332">
        <v>0</v>
      </c>
      <c r="L345" s="336">
        <v>0</v>
      </c>
    </row>
    <row r="346" spans="2:12" ht="15" customHeight="1" x14ac:dyDescent="0.3">
      <c r="B346" s="883"/>
      <c r="C346" s="302" t="s">
        <v>12</v>
      </c>
      <c r="D346" s="302"/>
      <c r="E346" s="344">
        <f>SUBTOTAL(9,E333:E345)</f>
        <v>31481775</v>
      </c>
      <c r="F346" s="304">
        <f t="shared" ref="F346:L346" si="27">SUBTOTAL(9,F333:F345)</f>
        <v>7121733.5</v>
      </c>
      <c r="G346" s="314">
        <f t="shared" si="27"/>
        <v>38603508.5</v>
      </c>
      <c r="H346" s="305">
        <f t="shared" si="27"/>
        <v>13198617.200000001</v>
      </c>
      <c r="I346" s="314">
        <f t="shared" si="27"/>
        <v>7414682.5</v>
      </c>
      <c r="J346" s="303">
        <f t="shared" si="27"/>
        <v>0</v>
      </c>
      <c r="K346" s="303">
        <f t="shared" si="27"/>
        <v>0</v>
      </c>
      <c r="L346" s="306">
        <f t="shared" si="27"/>
        <v>0</v>
      </c>
    </row>
    <row r="347" spans="2:12" ht="15" customHeight="1" x14ac:dyDescent="0.3">
      <c r="B347" s="881" t="s">
        <v>120</v>
      </c>
      <c r="C347" s="884" t="s">
        <v>2970</v>
      </c>
      <c r="D347" s="328" t="s">
        <v>2982</v>
      </c>
      <c r="E347" s="342">
        <v>920000</v>
      </c>
      <c r="F347" s="304">
        <v>0</v>
      </c>
      <c r="G347" s="311">
        <v>920000</v>
      </c>
      <c r="H347" s="305">
        <v>62313.789999999994</v>
      </c>
      <c r="I347" s="311">
        <v>0</v>
      </c>
      <c r="J347" s="310">
        <v>0</v>
      </c>
      <c r="K347" s="310">
        <v>0</v>
      </c>
      <c r="L347" s="312">
        <v>0</v>
      </c>
    </row>
    <row r="348" spans="2:12" ht="15" customHeight="1" x14ac:dyDescent="0.3">
      <c r="B348" s="882"/>
      <c r="C348" s="885"/>
      <c r="D348" s="328" t="s">
        <v>2983</v>
      </c>
      <c r="E348" s="342">
        <v>620000</v>
      </c>
      <c r="F348" s="304">
        <v>0</v>
      </c>
      <c r="G348" s="311">
        <v>620000</v>
      </c>
      <c r="H348" s="305">
        <v>99930.68</v>
      </c>
      <c r="I348" s="311">
        <v>0</v>
      </c>
      <c r="J348" s="310">
        <v>0</v>
      </c>
      <c r="K348" s="310">
        <v>0</v>
      </c>
      <c r="L348" s="312">
        <v>0</v>
      </c>
    </row>
    <row r="349" spans="2:12" ht="15" customHeight="1" x14ac:dyDescent="0.3">
      <c r="B349" s="882"/>
      <c r="C349" s="885"/>
      <c r="D349" s="328" t="s">
        <v>2984</v>
      </c>
      <c r="E349" s="342">
        <v>460000</v>
      </c>
      <c r="F349" s="304">
        <v>0</v>
      </c>
      <c r="G349" s="311">
        <v>460000</v>
      </c>
      <c r="H349" s="305">
        <v>312501.95</v>
      </c>
      <c r="I349" s="311">
        <v>0</v>
      </c>
      <c r="J349" s="310">
        <v>0</v>
      </c>
      <c r="K349" s="310">
        <v>0</v>
      </c>
      <c r="L349" s="312">
        <v>0</v>
      </c>
    </row>
    <row r="350" spans="2:12" ht="15" customHeight="1" x14ac:dyDescent="0.3">
      <c r="B350" s="882"/>
      <c r="C350" s="885"/>
      <c r="D350" s="328" t="s">
        <v>121</v>
      </c>
      <c r="E350" s="342">
        <v>0</v>
      </c>
      <c r="F350" s="304">
        <v>250000</v>
      </c>
      <c r="G350" s="311">
        <v>250000</v>
      </c>
      <c r="H350" s="305">
        <v>250000</v>
      </c>
      <c r="I350" s="311">
        <v>0</v>
      </c>
      <c r="J350" s="310">
        <v>0</v>
      </c>
      <c r="K350" s="310">
        <v>0</v>
      </c>
      <c r="L350" s="312">
        <v>0</v>
      </c>
    </row>
    <row r="351" spans="2:12" ht="15" customHeight="1" x14ac:dyDescent="0.3">
      <c r="B351" s="882"/>
      <c r="C351" s="885"/>
      <c r="D351" s="328" t="s">
        <v>122</v>
      </c>
      <c r="E351" s="342">
        <v>0</v>
      </c>
      <c r="F351" s="304">
        <v>350000</v>
      </c>
      <c r="G351" s="311">
        <v>350000</v>
      </c>
      <c r="H351" s="305">
        <v>350000</v>
      </c>
      <c r="I351" s="311">
        <v>0</v>
      </c>
      <c r="J351" s="310">
        <v>0</v>
      </c>
      <c r="K351" s="310">
        <v>0</v>
      </c>
      <c r="L351" s="312">
        <v>0</v>
      </c>
    </row>
    <row r="352" spans="2:12" ht="15" customHeight="1" x14ac:dyDescent="0.3">
      <c r="B352" s="882"/>
      <c r="C352" s="388" t="s">
        <v>2971</v>
      </c>
      <c r="D352" s="391" t="s">
        <v>123</v>
      </c>
      <c r="E352" s="354">
        <v>7015000</v>
      </c>
      <c r="F352" s="333">
        <v>1984556.9500000002</v>
      </c>
      <c r="G352" s="334">
        <v>8999556.9499999993</v>
      </c>
      <c r="H352" s="335">
        <v>3626143</v>
      </c>
      <c r="I352" s="334">
        <v>1984556.9500000002</v>
      </c>
      <c r="J352" s="332">
        <v>0</v>
      </c>
      <c r="K352" s="332">
        <v>0</v>
      </c>
      <c r="L352" s="336">
        <v>0</v>
      </c>
    </row>
    <row r="353" spans="2:12" ht="15" customHeight="1" x14ac:dyDescent="0.3">
      <c r="B353" s="883"/>
      <c r="C353" s="302" t="s">
        <v>12</v>
      </c>
      <c r="D353" s="302"/>
      <c r="E353" s="344">
        <f>SUBTOTAL(9,E347:E352)</f>
        <v>9015000</v>
      </c>
      <c r="F353" s="333">
        <f t="shared" ref="F353:L353" si="28">SUBTOTAL(9,F347:F352)</f>
        <v>2584556.9500000002</v>
      </c>
      <c r="G353" s="314">
        <f t="shared" si="28"/>
        <v>11599556.949999999</v>
      </c>
      <c r="H353" s="335">
        <f t="shared" si="28"/>
        <v>4700889.42</v>
      </c>
      <c r="I353" s="314">
        <f t="shared" si="28"/>
        <v>1984556.9500000002</v>
      </c>
      <c r="J353" s="303">
        <f t="shared" si="28"/>
        <v>0</v>
      </c>
      <c r="K353" s="303">
        <f t="shared" si="28"/>
        <v>0</v>
      </c>
      <c r="L353" s="306">
        <f t="shared" si="28"/>
        <v>0</v>
      </c>
    </row>
    <row r="354" spans="2:12" ht="15" customHeight="1" x14ac:dyDescent="0.3">
      <c r="B354" s="881" t="s">
        <v>124</v>
      </c>
      <c r="C354" s="884" t="s">
        <v>124</v>
      </c>
      <c r="D354" s="389" t="s">
        <v>2985</v>
      </c>
      <c r="E354" s="354">
        <v>43000</v>
      </c>
      <c r="F354" s="333">
        <v>0</v>
      </c>
      <c r="G354" s="334">
        <v>43000</v>
      </c>
      <c r="H354" s="335">
        <v>43000</v>
      </c>
      <c r="I354" s="334">
        <v>0</v>
      </c>
      <c r="J354" s="332">
        <v>0</v>
      </c>
      <c r="K354" s="332">
        <v>0</v>
      </c>
      <c r="L354" s="336">
        <v>0</v>
      </c>
    </row>
    <row r="355" spans="2:12" ht="15" customHeight="1" x14ac:dyDescent="0.3">
      <c r="B355" s="882"/>
      <c r="C355" s="885"/>
      <c r="D355" s="390" t="s">
        <v>125</v>
      </c>
      <c r="E355" s="342">
        <v>0</v>
      </c>
      <c r="F355" s="304">
        <v>100000</v>
      </c>
      <c r="G355" s="311">
        <v>100000</v>
      </c>
      <c r="H355" s="305">
        <v>100000</v>
      </c>
      <c r="I355" s="311">
        <v>0</v>
      </c>
      <c r="J355" s="310">
        <v>0</v>
      </c>
      <c r="K355" s="310">
        <v>0</v>
      </c>
      <c r="L355" s="312">
        <v>0</v>
      </c>
    </row>
    <row r="356" spans="2:12" ht="15" customHeight="1" x14ac:dyDescent="0.3">
      <c r="B356" s="882"/>
      <c r="C356" s="885"/>
      <c r="D356" s="389" t="s">
        <v>2986</v>
      </c>
      <c r="E356" s="346">
        <v>156947</v>
      </c>
      <c r="F356" s="299">
        <v>0</v>
      </c>
      <c r="G356" s="315">
        <v>156947</v>
      </c>
      <c r="H356" s="300">
        <v>156947</v>
      </c>
      <c r="I356" s="315">
        <v>0</v>
      </c>
      <c r="J356" s="298">
        <v>0</v>
      </c>
      <c r="K356" s="298">
        <v>0</v>
      </c>
      <c r="L356" s="301">
        <v>0</v>
      </c>
    </row>
    <row r="357" spans="2:12" ht="15" customHeight="1" x14ac:dyDescent="0.3">
      <c r="B357" s="883"/>
      <c r="C357" s="302" t="s">
        <v>12</v>
      </c>
      <c r="D357" s="302"/>
      <c r="E357" s="344">
        <f>SUBTOTAL(9,E354:E356)</f>
        <v>199947</v>
      </c>
      <c r="F357" s="304">
        <f t="shared" ref="F357:L357" si="29">SUBTOTAL(9,F354:F356)</f>
        <v>100000</v>
      </c>
      <c r="G357" s="314">
        <f t="shared" si="29"/>
        <v>299947</v>
      </c>
      <c r="H357" s="305">
        <f t="shared" si="29"/>
        <v>299947</v>
      </c>
      <c r="I357" s="314">
        <f t="shared" si="29"/>
        <v>0</v>
      </c>
      <c r="J357" s="303">
        <f t="shared" si="29"/>
        <v>0</v>
      </c>
      <c r="K357" s="303">
        <f t="shared" si="29"/>
        <v>0</v>
      </c>
      <c r="L357" s="306">
        <f t="shared" si="29"/>
        <v>0</v>
      </c>
    </row>
    <row r="358" spans="2:12" ht="15" customHeight="1" x14ac:dyDescent="0.3">
      <c r="B358" s="379" t="s">
        <v>126</v>
      </c>
      <c r="C358" s="340"/>
      <c r="D358" s="340"/>
      <c r="E358" s="352">
        <f>SUBTOTAL(9,E333:E357)</f>
        <v>40696722</v>
      </c>
      <c r="F358" s="341">
        <f t="shared" ref="F358:L358" si="30">SUBTOTAL(9,F333:F357)</f>
        <v>9806290.4499999993</v>
      </c>
      <c r="G358" s="353">
        <f t="shared" si="30"/>
        <v>50503012.450000003</v>
      </c>
      <c r="H358" s="341">
        <f t="shared" si="30"/>
        <v>18199453.619999997</v>
      </c>
      <c r="I358" s="341">
        <f t="shared" si="30"/>
        <v>9399239.4499999993</v>
      </c>
      <c r="J358" s="341">
        <f t="shared" si="30"/>
        <v>0</v>
      </c>
      <c r="K358" s="341">
        <f t="shared" si="30"/>
        <v>0</v>
      </c>
      <c r="L358" s="371">
        <f t="shared" si="30"/>
        <v>0</v>
      </c>
    </row>
    <row r="359" spans="2:12" ht="18" customHeight="1" x14ac:dyDescent="0.3">
      <c r="B359" s="878" t="s">
        <v>399</v>
      </c>
      <c r="C359" s="879"/>
      <c r="D359" s="879"/>
      <c r="E359" s="879"/>
      <c r="F359" s="879"/>
      <c r="G359" s="879"/>
      <c r="H359" s="879"/>
      <c r="I359" s="879"/>
      <c r="J359" s="879"/>
      <c r="K359" s="879"/>
      <c r="L359" s="880"/>
    </row>
    <row r="360" spans="2:12" ht="15" customHeight="1" x14ac:dyDescent="0.3">
      <c r="B360" s="881" t="s">
        <v>127</v>
      </c>
      <c r="C360" s="884" t="s">
        <v>2789</v>
      </c>
      <c r="D360" s="360" t="s">
        <v>2989</v>
      </c>
      <c r="E360" s="342">
        <v>2790000</v>
      </c>
      <c r="F360" s="304">
        <v>0</v>
      </c>
      <c r="G360" s="311">
        <v>2790000</v>
      </c>
      <c r="H360" s="305">
        <v>160532.89000000001</v>
      </c>
      <c r="I360" s="311">
        <v>0</v>
      </c>
      <c r="J360" s="310">
        <v>0</v>
      </c>
      <c r="K360" s="310">
        <v>0</v>
      </c>
      <c r="L360" s="312">
        <v>0</v>
      </c>
    </row>
    <row r="361" spans="2:12" ht="15" customHeight="1" x14ac:dyDescent="0.3">
      <c r="B361" s="882"/>
      <c r="C361" s="885"/>
      <c r="D361" s="360" t="s">
        <v>2990</v>
      </c>
      <c r="E361" s="342">
        <v>275000</v>
      </c>
      <c r="F361" s="304">
        <v>0</v>
      </c>
      <c r="G361" s="311">
        <v>275000</v>
      </c>
      <c r="H361" s="305">
        <v>33818.769999999997</v>
      </c>
      <c r="I361" s="310">
        <v>0</v>
      </c>
      <c r="J361" s="310">
        <v>0</v>
      </c>
      <c r="K361" s="310">
        <v>0</v>
      </c>
      <c r="L361" s="312">
        <v>0</v>
      </c>
    </row>
    <row r="362" spans="2:12" ht="15" customHeight="1" x14ac:dyDescent="0.3">
      <c r="B362" s="882"/>
      <c r="C362" s="885"/>
      <c r="D362" s="360" t="s">
        <v>2991</v>
      </c>
      <c r="E362" s="342">
        <v>1784693</v>
      </c>
      <c r="F362" s="304">
        <v>0</v>
      </c>
      <c r="G362" s="311">
        <v>1784693</v>
      </c>
      <c r="H362" s="305">
        <v>92809.770000000019</v>
      </c>
      <c r="I362" s="310">
        <v>0</v>
      </c>
      <c r="J362" s="310">
        <v>0</v>
      </c>
      <c r="K362" s="310">
        <v>0</v>
      </c>
      <c r="L362" s="312">
        <v>0</v>
      </c>
    </row>
    <row r="363" spans="2:12" ht="15" customHeight="1" x14ac:dyDescent="0.3">
      <c r="B363" s="882"/>
      <c r="C363" s="885"/>
      <c r="D363" s="360" t="s">
        <v>2992</v>
      </c>
      <c r="E363" s="342">
        <v>912000</v>
      </c>
      <c r="F363" s="304">
        <v>0</v>
      </c>
      <c r="G363" s="311">
        <v>912000</v>
      </c>
      <c r="H363" s="305">
        <v>46727.360000000001</v>
      </c>
      <c r="I363" s="310">
        <v>0</v>
      </c>
      <c r="J363" s="310">
        <v>0</v>
      </c>
      <c r="K363" s="310">
        <v>0</v>
      </c>
      <c r="L363" s="312">
        <v>0</v>
      </c>
    </row>
    <row r="364" spans="2:12" ht="15" customHeight="1" x14ac:dyDescent="0.3">
      <c r="B364" s="882"/>
      <c r="C364" s="885"/>
      <c r="D364" s="360" t="s">
        <v>2993</v>
      </c>
      <c r="E364" s="342">
        <v>250000</v>
      </c>
      <c r="F364" s="304">
        <v>0</v>
      </c>
      <c r="G364" s="311">
        <v>250000</v>
      </c>
      <c r="H364" s="305">
        <v>80889.67</v>
      </c>
      <c r="I364" s="310">
        <v>0</v>
      </c>
      <c r="J364" s="310">
        <v>0</v>
      </c>
      <c r="K364" s="310">
        <v>0</v>
      </c>
      <c r="L364" s="312">
        <v>0</v>
      </c>
    </row>
    <row r="365" spans="2:12" ht="15" customHeight="1" x14ac:dyDescent="0.3">
      <c r="B365" s="882"/>
      <c r="C365" s="885"/>
      <c r="D365" s="360" t="s">
        <v>2994</v>
      </c>
      <c r="E365" s="342">
        <v>370000</v>
      </c>
      <c r="F365" s="304">
        <v>0</v>
      </c>
      <c r="G365" s="311">
        <v>370000</v>
      </c>
      <c r="H365" s="305">
        <v>34774.33</v>
      </c>
      <c r="I365" s="310">
        <v>0</v>
      </c>
      <c r="J365" s="310">
        <v>0</v>
      </c>
      <c r="K365" s="310">
        <v>0</v>
      </c>
      <c r="L365" s="312">
        <v>0</v>
      </c>
    </row>
    <row r="366" spans="2:12" ht="15" customHeight="1" x14ac:dyDescent="0.3">
      <c r="B366" s="882"/>
      <c r="C366" s="885"/>
      <c r="D366" s="360" t="s">
        <v>2995</v>
      </c>
      <c r="E366" s="342">
        <v>500000</v>
      </c>
      <c r="F366" s="304">
        <v>0</v>
      </c>
      <c r="G366" s="311">
        <v>500000</v>
      </c>
      <c r="H366" s="305">
        <v>137941.18</v>
      </c>
      <c r="I366" s="310">
        <v>0</v>
      </c>
      <c r="J366" s="310">
        <v>0</v>
      </c>
      <c r="K366" s="310">
        <v>0</v>
      </c>
      <c r="L366" s="312">
        <v>0</v>
      </c>
    </row>
    <row r="367" spans="2:12" ht="15" customHeight="1" x14ac:dyDescent="0.3">
      <c r="B367" s="882"/>
      <c r="C367" s="885"/>
      <c r="D367" s="360" t="s">
        <v>2996</v>
      </c>
      <c r="E367" s="342">
        <v>250000</v>
      </c>
      <c r="F367" s="304">
        <v>0</v>
      </c>
      <c r="G367" s="311">
        <v>250000</v>
      </c>
      <c r="H367" s="305">
        <v>100000</v>
      </c>
      <c r="I367" s="310">
        <v>110000</v>
      </c>
      <c r="J367" s="310">
        <v>0</v>
      </c>
      <c r="K367" s="310">
        <v>0</v>
      </c>
      <c r="L367" s="312">
        <v>0</v>
      </c>
    </row>
    <row r="368" spans="2:12" ht="15" customHeight="1" x14ac:dyDescent="0.3">
      <c r="B368" s="882"/>
      <c r="C368" s="885"/>
      <c r="D368" s="360" t="s">
        <v>2997</v>
      </c>
      <c r="E368" s="342">
        <v>700000</v>
      </c>
      <c r="F368" s="304">
        <v>0</v>
      </c>
      <c r="G368" s="311">
        <v>700000</v>
      </c>
      <c r="H368" s="305">
        <v>610000</v>
      </c>
      <c r="I368" s="310">
        <v>0</v>
      </c>
      <c r="J368" s="310">
        <v>0</v>
      </c>
      <c r="K368" s="310">
        <v>0</v>
      </c>
      <c r="L368" s="312">
        <v>0</v>
      </c>
    </row>
    <row r="369" spans="2:12" ht="15" customHeight="1" x14ac:dyDescent="0.3">
      <c r="B369" s="882"/>
      <c r="C369" s="885"/>
      <c r="D369" s="360" t="s">
        <v>2998</v>
      </c>
      <c r="E369" s="342">
        <v>300000</v>
      </c>
      <c r="F369" s="304">
        <v>0</v>
      </c>
      <c r="G369" s="311">
        <v>300000</v>
      </c>
      <c r="H369" s="305">
        <v>54956.91</v>
      </c>
      <c r="I369" s="310">
        <v>0</v>
      </c>
      <c r="J369" s="310">
        <v>0</v>
      </c>
      <c r="K369" s="310">
        <v>0</v>
      </c>
      <c r="L369" s="312">
        <v>0</v>
      </c>
    </row>
    <row r="370" spans="2:12" ht="15" customHeight="1" x14ac:dyDescent="0.3">
      <c r="B370" s="882"/>
      <c r="C370" s="885"/>
      <c r="D370" s="360" t="s">
        <v>2999</v>
      </c>
      <c r="E370" s="342">
        <v>300000</v>
      </c>
      <c r="F370" s="304">
        <v>0</v>
      </c>
      <c r="G370" s="311">
        <v>300000</v>
      </c>
      <c r="H370" s="305">
        <v>33590.239999999991</v>
      </c>
      <c r="I370" s="310">
        <v>0</v>
      </c>
      <c r="J370" s="310">
        <v>0</v>
      </c>
      <c r="K370" s="310">
        <v>0</v>
      </c>
      <c r="L370" s="312">
        <v>0</v>
      </c>
    </row>
    <row r="371" spans="2:12" ht="15" customHeight="1" x14ac:dyDescent="0.3">
      <c r="B371" s="882"/>
      <c r="C371" s="885"/>
      <c r="D371" s="360" t="s">
        <v>3000</v>
      </c>
      <c r="E371" s="342">
        <v>1000000</v>
      </c>
      <c r="F371" s="304">
        <v>0</v>
      </c>
      <c r="G371" s="311">
        <v>1000000</v>
      </c>
      <c r="H371" s="305">
        <v>671559.98</v>
      </c>
      <c r="I371" s="310">
        <v>0</v>
      </c>
      <c r="J371" s="310">
        <v>0</v>
      </c>
      <c r="K371" s="310">
        <v>0</v>
      </c>
      <c r="L371" s="312">
        <v>0</v>
      </c>
    </row>
    <row r="372" spans="2:12" ht="15" customHeight="1" x14ac:dyDescent="0.3">
      <c r="B372" s="882"/>
      <c r="C372" s="885"/>
      <c r="D372" s="360" t="s">
        <v>3479</v>
      </c>
      <c r="E372" s="342">
        <v>4557500</v>
      </c>
      <c r="F372" s="304">
        <v>3791500</v>
      </c>
      <c r="G372" s="311">
        <v>8349000</v>
      </c>
      <c r="H372" s="305">
        <v>8105532.4100000001</v>
      </c>
      <c r="I372" s="310">
        <v>0</v>
      </c>
      <c r="J372" s="310">
        <v>0</v>
      </c>
      <c r="K372" s="310">
        <v>0</v>
      </c>
      <c r="L372" s="312">
        <v>0</v>
      </c>
    </row>
    <row r="373" spans="2:12" ht="15" customHeight="1" x14ac:dyDescent="0.3">
      <c r="B373" s="882"/>
      <c r="C373" s="885"/>
      <c r="D373" s="360" t="s">
        <v>129</v>
      </c>
      <c r="E373" s="342">
        <v>0</v>
      </c>
      <c r="F373" s="304">
        <v>1000000</v>
      </c>
      <c r="G373" s="311">
        <v>1000000</v>
      </c>
      <c r="H373" s="305">
        <v>1000000</v>
      </c>
      <c r="I373" s="310">
        <v>0</v>
      </c>
      <c r="J373" s="310">
        <v>0</v>
      </c>
      <c r="K373" s="310">
        <v>0</v>
      </c>
      <c r="L373" s="312">
        <v>0</v>
      </c>
    </row>
    <row r="374" spans="2:12" ht="15" customHeight="1" x14ac:dyDescent="0.3">
      <c r="B374" s="882"/>
      <c r="C374" s="885"/>
      <c r="D374" s="360" t="s">
        <v>3001</v>
      </c>
      <c r="E374" s="342">
        <v>770000</v>
      </c>
      <c r="F374" s="304">
        <v>0</v>
      </c>
      <c r="G374" s="311">
        <v>770000</v>
      </c>
      <c r="H374" s="305">
        <v>73860.429999999993</v>
      </c>
      <c r="I374" s="310">
        <v>0</v>
      </c>
      <c r="J374" s="310">
        <v>0</v>
      </c>
      <c r="K374" s="310">
        <v>0</v>
      </c>
      <c r="L374" s="312">
        <v>0</v>
      </c>
    </row>
    <row r="375" spans="2:12" ht="15" customHeight="1" x14ac:dyDescent="0.3">
      <c r="B375" s="882"/>
      <c r="C375" s="885"/>
      <c r="D375" s="360" t="s">
        <v>3002</v>
      </c>
      <c r="E375" s="342">
        <v>1920000</v>
      </c>
      <c r="F375" s="304">
        <v>0</v>
      </c>
      <c r="G375" s="311">
        <v>1920000</v>
      </c>
      <c r="H375" s="305">
        <v>1000000</v>
      </c>
      <c r="I375" s="310">
        <v>920000</v>
      </c>
      <c r="J375" s="310">
        <v>0</v>
      </c>
      <c r="K375" s="310">
        <v>0</v>
      </c>
      <c r="L375" s="312">
        <v>0</v>
      </c>
    </row>
    <row r="376" spans="2:12" ht="15" customHeight="1" x14ac:dyDescent="0.3">
      <c r="B376" s="882"/>
      <c r="C376" s="885"/>
      <c r="D376" s="360" t="s">
        <v>3003</v>
      </c>
      <c r="E376" s="342">
        <v>3263000</v>
      </c>
      <c r="F376" s="304">
        <v>0</v>
      </c>
      <c r="G376" s="311">
        <v>3263000</v>
      </c>
      <c r="H376" s="305">
        <v>237338.62999999989</v>
      </c>
      <c r="I376" s="310">
        <v>0</v>
      </c>
      <c r="J376" s="310">
        <v>0</v>
      </c>
      <c r="K376" s="310">
        <v>0</v>
      </c>
      <c r="L376" s="312">
        <v>0</v>
      </c>
    </row>
    <row r="377" spans="2:12" ht="15" customHeight="1" x14ac:dyDescent="0.3">
      <c r="B377" s="882"/>
      <c r="C377" s="885"/>
      <c r="D377" s="360" t="s">
        <v>3004</v>
      </c>
      <c r="E377" s="342">
        <v>750000</v>
      </c>
      <c r="F377" s="304">
        <v>0</v>
      </c>
      <c r="G377" s="311">
        <v>750000</v>
      </c>
      <c r="H377" s="305">
        <v>1329.3799999999992</v>
      </c>
      <c r="I377" s="310">
        <v>0</v>
      </c>
      <c r="J377" s="310">
        <v>0</v>
      </c>
      <c r="K377" s="310">
        <v>0</v>
      </c>
      <c r="L377" s="312">
        <v>0</v>
      </c>
    </row>
    <row r="378" spans="2:12" ht="15" customHeight="1" x14ac:dyDescent="0.3">
      <c r="B378" s="882"/>
      <c r="C378" s="885"/>
      <c r="D378" s="360" t="s">
        <v>3005</v>
      </c>
      <c r="E378" s="342">
        <v>4900000</v>
      </c>
      <c r="F378" s="304">
        <v>0</v>
      </c>
      <c r="G378" s="311">
        <v>4900000</v>
      </c>
      <c r="H378" s="305">
        <v>1682993.91</v>
      </c>
      <c r="I378" s="310">
        <v>0</v>
      </c>
      <c r="J378" s="310">
        <v>0</v>
      </c>
      <c r="K378" s="310">
        <v>0</v>
      </c>
      <c r="L378" s="312">
        <v>0</v>
      </c>
    </row>
    <row r="379" spans="2:12" ht="15" customHeight="1" x14ac:dyDescent="0.3">
      <c r="B379" s="882"/>
      <c r="C379" s="885"/>
      <c r="D379" s="360" t="s">
        <v>3006</v>
      </c>
      <c r="E379" s="342">
        <v>2800000</v>
      </c>
      <c r="F379" s="304">
        <v>0</v>
      </c>
      <c r="G379" s="311">
        <v>2800000</v>
      </c>
      <c r="H379" s="305">
        <v>149999.65</v>
      </c>
      <c r="I379" s="310">
        <v>0</v>
      </c>
      <c r="J379" s="310">
        <v>0</v>
      </c>
      <c r="K379" s="310">
        <v>0</v>
      </c>
      <c r="L379" s="312">
        <v>0</v>
      </c>
    </row>
    <row r="380" spans="2:12" ht="15" customHeight="1" x14ac:dyDescent="0.3">
      <c r="B380" s="882"/>
      <c r="C380" s="885"/>
      <c r="D380" s="360" t="s">
        <v>3007</v>
      </c>
      <c r="E380" s="342">
        <v>7100000</v>
      </c>
      <c r="F380" s="304">
        <v>0</v>
      </c>
      <c r="G380" s="311">
        <v>7100000</v>
      </c>
      <c r="H380" s="305">
        <v>7100000</v>
      </c>
      <c r="I380" s="310">
        <v>0</v>
      </c>
      <c r="J380" s="310">
        <v>0</v>
      </c>
      <c r="K380" s="310">
        <v>0</v>
      </c>
      <c r="L380" s="312">
        <v>0</v>
      </c>
    </row>
    <row r="381" spans="2:12" ht="15" customHeight="1" x14ac:dyDescent="0.3">
      <c r="B381" s="882"/>
      <c r="C381" s="886"/>
      <c r="D381" s="360" t="s">
        <v>130</v>
      </c>
      <c r="E381" s="342">
        <v>0</v>
      </c>
      <c r="F381" s="304">
        <v>3000000</v>
      </c>
      <c r="G381" s="311">
        <v>3000000</v>
      </c>
      <c r="H381" s="305">
        <v>2000000</v>
      </c>
      <c r="I381" s="310">
        <v>1000000</v>
      </c>
      <c r="J381" s="310">
        <v>0</v>
      </c>
      <c r="K381" s="310">
        <v>0</v>
      </c>
      <c r="L381" s="312">
        <v>0</v>
      </c>
    </row>
    <row r="382" spans="2:12" ht="15" customHeight="1" x14ac:dyDescent="0.3">
      <c r="B382" s="883"/>
      <c r="C382" s="302" t="s">
        <v>12</v>
      </c>
      <c r="D382" s="302"/>
      <c r="E382" s="344">
        <f t="shared" ref="E382:L382" si="31">SUBTOTAL(9,E360:E381)</f>
        <v>35492193</v>
      </c>
      <c r="F382" s="304">
        <f t="shared" si="31"/>
        <v>7791500</v>
      </c>
      <c r="G382" s="314">
        <f t="shared" si="31"/>
        <v>43283693</v>
      </c>
      <c r="H382" s="305">
        <f t="shared" si="31"/>
        <v>23408655.510000002</v>
      </c>
      <c r="I382" s="303">
        <f t="shared" si="31"/>
        <v>2030000</v>
      </c>
      <c r="J382" s="303">
        <f t="shared" si="31"/>
        <v>0</v>
      </c>
      <c r="K382" s="303">
        <f t="shared" si="31"/>
        <v>0</v>
      </c>
      <c r="L382" s="306">
        <f t="shared" si="31"/>
        <v>0</v>
      </c>
    </row>
    <row r="383" spans="2:12" ht="15" customHeight="1" x14ac:dyDescent="0.3">
      <c r="B383" s="887" t="s">
        <v>3429</v>
      </c>
      <c r="C383" s="884" t="s">
        <v>2987</v>
      </c>
      <c r="D383" s="328" t="s">
        <v>3008</v>
      </c>
      <c r="E383" s="342">
        <v>1444754</v>
      </c>
      <c r="F383" s="304">
        <v>0</v>
      </c>
      <c r="G383" s="311">
        <v>1444754</v>
      </c>
      <c r="H383" s="305">
        <v>270607.90000000002</v>
      </c>
      <c r="I383" s="311">
        <v>0</v>
      </c>
      <c r="J383" s="310">
        <v>0</v>
      </c>
      <c r="K383" s="310">
        <v>0</v>
      </c>
      <c r="L383" s="312">
        <v>0</v>
      </c>
    </row>
    <row r="384" spans="2:12" ht="15" customHeight="1" x14ac:dyDescent="0.3">
      <c r="B384" s="888"/>
      <c r="C384" s="885"/>
      <c r="D384" s="328" t="s">
        <v>3009</v>
      </c>
      <c r="E384" s="342">
        <v>400000</v>
      </c>
      <c r="F384" s="304">
        <v>0</v>
      </c>
      <c r="G384" s="311">
        <v>400000</v>
      </c>
      <c r="H384" s="305">
        <v>50015.81</v>
      </c>
      <c r="I384" s="310">
        <v>0</v>
      </c>
      <c r="J384" s="310">
        <v>0</v>
      </c>
      <c r="K384" s="310">
        <v>0</v>
      </c>
      <c r="L384" s="312">
        <v>0</v>
      </c>
    </row>
    <row r="385" spans="2:12" ht="15" customHeight="1" x14ac:dyDescent="0.3">
      <c r="B385" s="888"/>
      <c r="C385" s="885"/>
      <c r="D385" s="328" t="s">
        <v>3010</v>
      </c>
      <c r="E385" s="342">
        <v>320000</v>
      </c>
      <c r="F385" s="304">
        <v>0</v>
      </c>
      <c r="G385" s="311">
        <v>320000</v>
      </c>
      <c r="H385" s="305">
        <v>99999.85</v>
      </c>
      <c r="I385" s="310">
        <v>0</v>
      </c>
      <c r="J385" s="310">
        <v>0</v>
      </c>
      <c r="K385" s="310">
        <v>0</v>
      </c>
      <c r="L385" s="312">
        <v>0</v>
      </c>
    </row>
    <row r="386" spans="2:12" ht="15" customHeight="1" x14ac:dyDescent="0.3">
      <c r="B386" s="888"/>
      <c r="C386" s="885"/>
      <c r="D386" s="328" t="s">
        <v>3011</v>
      </c>
      <c r="E386" s="342">
        <v>1825000</v>
      </c>
      <c r="F386" s="304">
        <v>0</v>
      </c>
      <c r="G386" s="311">
        <v>1825000</v>
      </c>
      <c r="H386" s="305">
        <v>370545.56999999995</v>
      </c>
      <c r="I386" s="310">
        <v>0</v>
      </c>
      <c r="J386" s="310">
        <v>0</v>
      </c>
      <c r="K386" s="310">
        <v>0</v>
      </c>
      <c r="L386" s="312">
        <v>0</v>
      </c>
    </row>
    <row r="387" spans="2:12" ht="15" customHeight="1" x14ac:dyDescent="0.3">
      <c r="B387" s="888"/>
      <c r="C387" s="885"/>
      <c r="D387" s="328" t="s">
        <v>3012</v>
      </c>
      <c r="E387" s="342">
        <v>50000</v>
      </c>
      <c r="F387" s="304">
        <v>0</v>
      </c>
      <c r="G387" s="311">
        <v>50000</v>
      </c>
      <c r="H387" s="305">
        <v>50000</v>
      </c>
      <c r="I387" s="310">
        <v>0</v>
      </c>
      <c r="J387" s="310">
        <v>0</v>
      </c>
      <c r="K387" s="310">
        <v>0</v>
      </c>
      <c r="L387" s="312">
        <v>0</v>
      </c>
    </row>
    <row r="388" spans="2:12" ht="15" customHeight="1" x14ac:dyDescent="0.3">
      <c r="B388" s="888"/>
      <c r="C388" s="885"/>
      <c r="D388" s="328" t="s">
        <v>3013</v>
      </c>
      <c r="E388" s="342">
        <v>680000</v>
      </c>
      <c r="F388" s="304">
        <v>0</v>
      </c>
      <c r="G388" s="311">
        <v>680000</v>
      </c>
      <c r="H388" s="305">
        <v>469659.52</v>
      </c>
      <c r="I388" s="310">
        <v>0</v>
      </c>
      <c r="J388" s="310">
        <v>0</v>
      </c>
      <c r="K388" s="310">
        <v>0</v>
      </c>
      <c r="L388" s="312">
        <v>0</v>
      </c>
    </row>
    <row r="389" spans="2:12" ht="15" customHeight="1" x14ac:dyDescent="0.3">
      <c r="B389" s="888"/>
      <c r="C389" s="885"/>
      <c r="D389" s="328" t="s">
        <v>3014</v>
      </c>
      <c r="E389" s="342">
        <v>325000</v>
      </c>
      <c r="F389" s="304">
        <v>0</v>
      </c>
      <c r="G389" s="311">
        <v>325000</v>
      </c>
      <c r="H389" s="305">
        <v>318000</v>
      </c>
      <c r="I389" s="310">
        <v>0</v>
      </c>
      <c r="J389" s="310">
        <v>0</v>
      </c>
      <c r="K389" s="310">
        <v>0</v>
      </c>
      <c r="L389" s="312">
        <v>0</v>
      </c>
    </row>
    <row r="390" spans="2:12" ht="15" customHeight="1" x14ac:dyDescent="0.3">
      <c r="B390" s="888"/>
      <c r="C390" s="885"/>
      <c r="D390" s="328" t="s">
        <v>131</v>
      </c>
      <c r="E390" s="342">
        <v>0</v>
      </c>
      <c r="F390" s="304">
        <v>2000000</v>
      </c>
      <c r="G390" s="311">
        <v>2000000</v>
      </c>
      <c r="H390" s="305">
        <v>2000000</v>
      </c>
      <c r="I390" s="310">
        <v>0</v>
      </c>
      <c r="J390" s="310">
        <v>0</v>
      </c>
      <c r="K390" s="310">
        <v>0</v>
      </c>
      <c r="L390" s="312">
        <v>0</v>
      </c>
    </row>
    <row r="391" spans="2:12" ht="15" customHeight="1" x14ac:dyDescent="0.3">
      <c r="B391" s="888"/>
      <c r="C391" s="885"/>
      <c r="D391" s="328" t="s">
        <v>132</v>
      </c>
      <c r="E391" s="342">
        <v>0</v>
      </c>
      <c r="F391" s="304">
        <v>500000</v>
      </c>
      <c r="G391" s="311">
        <v>500000</v>
      </c>
      <c r="H391" s="305">
        <v>500000</v>
      </c>
      <c r="I391" s="310">
        <v>0</v>
      </c>
      <c r="J391" s="310">
        <v>0</v>
      </c>
      <c r="K391" s="310">
        <v>0</v>
      </c>
      <c r="L391" s="312">
        <v>0</v>
      </c>
    </row>
    <row r="392" spans="2:12" ht="15" customHeight="1" x14ac:dyDescent="0.3">
      <c r="B392" s="888"/>
      <c r="C392" s="885"/>
      <c r="D392" s="328" t="s">
        <v>3015</v>
      </c>
      <c r="E392" s="342">
        <v>530000</v>
      </c>
      <c r="F392" s="304">
        <v>0</v>
      </c>
      <c r="G392" s="311">
        <v>530000</v>
      </c>
      <c r="H392" s="305">
        <v>455000</v>
      </c>
      <c r="I392" s="310">
        <v>0</v>
      </c>
      <c r="J392" s="310">
        <v>0</v>
      </c>
      <c r="K392" s="310">
        <v>0</v>
      </c>
      <c r="L392" s="312">
        <v>0</v>
      </c>
    </row>
    <row r="393" spans="2:12" ht="15" customHeight="1" x14ac:dyDescent="0.3">
      <c r="B393" s="888"/>
      <c r="C393" s="885"/>
      <c r="D393" s="328" t="s">
        <v>3016</v>
      </c>
      <c r="E393" s="342">
        <v>800000</v>
      </c>
      <c r="F393" s="304">
        <v>0</v>
      </c>
      <c r="G393" s="311">
        <v>800000</v>
      </c>
      <c r="H393" s="305">
        <v>675929.64</v>
      </c>
      <c r="I393" s="310">
        <v>0</v>
      </c>
      <c r="J393" s="310">
        <v>0</v>
      </c>
      <c r="K393" s="310">
        <v>0</v>
      </c>
      <c r="L393" s="312">
        <v>0</v>
      </c>
    </row>
    <row r="394" spans="2:12" ht="15" customHeight="1" x14ac:dyDescent="0.3">
      <c r="B394" s="888"/>
      <c r="C394" s="885"/>
      <c r="D394" s="328" t="s">
        <v>3017</v>
      </c>
      <c r="E394" s="342">
        <v>910000</v>
      </c>
      <c r="F394" s="304">
        <v>0</v>
      </c>
      <c r="G394" s="311">
        <v>910000</v>
      </c>
      <c r="H394" s="305">
        <v>851800</v>
      </c>
      <c r="I394" s="310">
        <v>0</v>
      </c>
      <c r="J394" s="310">
        <v>0</v>
      </c>
      <c r="K394" s="310">
        <v>0</v>
      </c>
      <c r="L394" s="312">
        <v>0</v>
      </c>
    </row>
    <row r="395" spans="2:12" ht="15" customHeight="1" x14ac:dyDescent="0.3">
      <c r="B395" s="888"/>
      <c r="C395" s="885"/>
      <c r="D395" s="328" t="s">
        <v>134</v>
      </c>
      <c r="E395" s="342">
        <v>0</v>
      </c>
      <c r="F395" s="304">
        <v>1000000</v>
      </c>
      <c r="G395" s="311">
        <v>1000000</v>
      </c>
      <c r="H395" s="305">
        <v>1000000</v>
      </c>
      <c r="I395" s="310">
        <v>0</v>
      </c>
      <c r="J395" s="310">
        <v>0</v>
      </c>
      <c r="K395" s="310">
        <v>0</v>
      </c>
      <c r="L395" s="312">
        <v>0</v>
      </c>
    </row>
    <row r="396" spans="2:12" ht="15" customHeight="1" x14ac:dyDescent="0.3">
      <c r="B396" s="888"/>
      <c r="C396" s="885"/>
      <c r="D396" s="328" t="s">
        <v>3018</v>
      </c>
      <c r="E396" s="342">
        <v>1286000</v>
      </c>
      <c r="F396" s="304">
        <v>0</v>
      </c>
      <c r="G396" s="311">
        <v>1286000</v>
      </c>
      <c r="H396" s="305">
        <v>643667</v>
      </c>
      <c r="I396" s="310">
        <v>0</v>
      </c>
      <c r="J396" s="310">
        <v>0</v>
      </c>
      <c r="K396" s="310">
        <v>0</v>
      </c>
      <c r="L396" s="312">
        <v>0</v>
      </c>
    </row>
    <row r="397" spans="2:12" ht="15" customHeight="1" x14ac:dyDescent="0.3">
      <c r="B397" s="888"/>
      <c r="C397" s="885"/>
      <c r="D397" s="328" t="s">
        <v>137</v>
      </c>
      <c r="E397" s="342">
        <v>0</v>
      </c>
      <c r="F397" s="304">
        <v>1500000</v>
      </c>
      <c r="G397" s="311">
        <v>1500000</v>
      </c>
      <c r="H397" s="305">
        <v>1500000</v>
      </c>
      <c r="I397" s="310">
        <v>0</v>
      </c>
      <c r="J397" s="310">
        <v>0</v>
      </c>
      <c r="K397" s="310">
        <v>0</v>
      </c>
      <c r="L397" s="312">
        <v>0</v>
      </c>
    </row>
    <row r="398" spans="2:12" ht="15" customHeight="1" x14ac:dyDescent="0.3">
      <c r="B398" s="888"/>
      <c r="C398" s="885"/>
      <c r="D398" s="328" t="s">
        <v>3019</v>
      </c>
      <c r="E398" s="342">
        <v>500000</v>
      </c>
      <c r="F398" s="304">
        <v>0</v>
      </c>
      <c r="G398" s="311">
        <v>500000</v>
      </c>
      <c r="H398" s="305">
        <v>300000</v>
      </c>
      <c r="I398" s="310">
        <v>164000</v>
      </c>
      <c r="J398" s="310">
        <v>0</v>
      </c>
      <c r="K398" s="310">
        <v>0</v>
      </c>
      <c r="L398" s="312">
        <v>0</v>
      </c>
    </row>
    <row r="399" spans="2:12" ht="15" customHeight="1" x14ac:dyDescent="0.3">
      <c r="B399" s="888"/>
      <c r="C399" s="884" t="s">
        <v>2988</v>
      </c>
      <c r="D399" s="328" t="s">
        <v>3449</v>
      </c>
      <c r="E399" s="342">
        <v>60839952</v>
      </c>
      <c r="F399" s="304">
        <v>0</v>
      </c>
      <c r="G399" s="311">
        <v>60839952</v>
      </c>
      <c r="H399" s="305">
        <v>3068581</v>
      </c>
      <c r="I399" s="310">
        <v>0</v>
      </c>
      <c r="J399" s="310">
        <v>0</v>
      </c>
      <c r="K399" s="310">
        <v>0</v>
      </c>
      <c r="L399" s="312">
        <v>0</v>
      </c>
    </row>
    <row r="400" spans="2:12" ht="15" customHeight="1" x14ac:dyDescent="0.3">
      <c r="B400" s="888"/>
      <c r="C400" s="885"/>
      <c r="D400" s="328" t="s">
        <v>133</v>
      </c>
      <c r="E400" s="342">
        <v>9750000</v>
      </c>
      <c r="F400" s="304">
        <v>10079284.141152769</v>
      </c>
      <c r="G400" s="311">
        <v>19829284.141152769</v>
      </c>
      <c r="H400" s="305">
        <v>7099734</v>
      </c>
      <c r="I400" s="310">
        <v>10079284.141152769</v>
      </c>
      <c r="J400" s="310">
        <v>0</v>
      </c>
      <c r="K400" s="310">
        <v>0</v>
      </c>
      <c r="L400" s="312">
        <v>0</v>
      </c>
    </row>
    <row r="401" spans="2:12" ht="15" customHeight="1" x14ac:dyDescent="0.3">
      <c r="B401" s="888"/>
      <c r="C401" s="885"/>
      <c r="D401" s="328" t="s">
        <v>135</v>
      </c>
      <c r="E401" s="342">
        <v>489000</v>
      </c>
      <c r="F401" s="304">
        <v>235000</v>
      </c>
      <c r="G401" s="311">
        <v>724000</v>
      </c>
      <c r="H401" s="305">
        <v>351751</v>
      </c>
      <c r="I401" s="310">
        <v>235000</v>
      </c>
      <c r="J401" s="310">
        <v>0</v>
      </c>
      <c r="K401" s="310">
        <v>0</v>
      </c>
      <c r="L401" s="312">
        <v>0</v>
      </c>
    </row>
    <row r="402" spans="2:12" ht="15" customHeight="1" x14ac:dyDescent="0.3">
      <c r="B402" s="888"/>
      <c r="C402" s="886"/>
      <c r="D402" s="328" t="s">
        <v>136</v>
      </c>
      <c r="E402" s="342">
        <v>2603000.0099999998</v>
      </c>
      <c r="F402" s="304">
        <v>2138097.4130106899</v>
      </c>
      <c r="G402" s="311">
        <v>4741097.4230106901</v>
      </c>
      <c r="H402" s="305">
        <v>2274114</v>
      </c>
      <c r="I402" s="310">
        <v>2138097.4130106899</v>
      </c>
      <c r="J402" s="310">
        <v>0</v>
      </c>
      <c r="K402" s="310">
        <v>0</v>
      </c>
      <c r="L402" s="312">
        <v>0</v>
      </c>
    </row>
    <row r="403" spans="2:12" ht="15" customHeight="1" x14ac:dyDescent="0.3">
      <c r="B403" s="889"/>
      <c r="C403" s="302" t="s">
        <v>12</v>
      </c>
      <c r="D403" s="302"/>
      <c r="E403" s="344">
        <f>SUBTOTAL(9,E383:E402)</f>
        <v>82752706.010000005</v>
      </c>
      <c r="F403" s="304">
        <f t="shared" ref="F403:L403" si="32">SUBTOTAL(9,F383:F402)</f>
        <v>17452381.55416346</v>
      </c>
      <c r="G403" s="314">
        <f t="shared" si="32"/>
        <v>100205087.56416346</v>
      </c>
      <c r="H403" s="305">
        <f t="shared" si="32"/>
        <v>22349405.289999999</v>
      </c>
      <c r="I403" s="303">
        <f t="shared" si="32"/>
        <v>12616381.55416346</v>
      </c>
      <c r="J403" s="303">
        <f t="shared" si="32"/>
        <v>0</v>
      </c>
      <c r="K403" s="303">
        <f t="shared" si="32"/>
        <v>0</v>
      </c>
      <c r="L403" s="306">
        <f t="shared" si="32"/>
        <v>0</v>
      </c>
    </row>
    <row r="404" spans="2:12" ht="15" customHeight="1" x14ac:dyDescent="0.3">
      <c r="B404" s="881" t="s">
        <v>138</v>
      </c>
      <c r="C404" s="884" t="s">
        <v>138</v>
      </c>
      <c r="D404" s="328" t="s">
        <v>3020</v>
      </c>
      <c r="E404" s="342">
        <v>500000</v>
      </c>
      <c r="F404" s="304">
        <v>0</v>
      </c>
      <c r="G404" s="311">
        <v>500000</v>
      </c>
      <c r="H404" s="305">
        <v>227900</v>
      </c>
      <c r="I404" s="310">
        <v>0</v>
      </c>
      <c r="J404" s="310">
        <v>0</v>
      </c>
      <c r="K404" s="310">
        <v>0</v>
      </c>
      <c r="L404" s="312">
        <v>0</v>
      </c>
    </row>
    <row r="405" spans="2:12" ht="15" customHeight="1" x14ac:dyDescent="0.3">
      <c r="B405" s="882"/>
      <c r="C405" s="885"/>
      <c r="D405" s="328" t="s">
        <v>3021</v>
      </c>
      <c r="E405" s="342">
        <v>3400000</v>
      </c>
      <c r="F405" s="304">
        <v>0</v>
      </c>
      <c r="G405" s="311">
        <v>3400000</v>
      </c>
      <c r="H405" s="305">
        <v>2611519</v>
      </c>
      <c r="I405" s="310">
        <v>300000</v>
      </c>
      <c r="J405" s="310">
        <v>0</v>
      </c>
      <c r="K405" s="310">
        <v>0</v>
      </c>
      <c r="L405" s="312">
        <v>0</v>
      </c>
    </row>
    <row r="406" spans="2:12" ht="15" customHeight="1" x14ac:dyDescent="0.3">
      <c r="B406" s="882"/>
      <c r="C406" s="885"/>
      <c r="D406" s="328" t="s">
        <v>3450</v>
      </c>
      <c r="E406" s="342">
        <v>275000</v>
      </c>
      <c r="F406" s="304">
        <v>0</v>
      </c>
      <c r="G406" s="311">
        <v>275000</v>
      </c>
      <c r="H406" s="305">
        <v>60000</v>
      </c>
      <c r="I406" s="310">
        <v>169086.46</v>
      </c>
      <c r="J406" s="310">
        <v>0</v>
      </c>
      <c r="K406" s="310">
        <v>0</v>
      </c>
      <c r="L406" s="312">
        <v>0</v>
      </c>
    </row>
    <row r="407" spans="2:12" ht="15" customHeight="1" x14ac:dyDescent="0.3">
      <c r="B407" s="882"/>
      <c r="C407" s="885"/>
      <c r="D407" s="328" t="s">
        <v>3022</v>
      </c>
      <c r="E407" s="342">
        <v>500000</v>
      </c>
      <c r="F407" s="304">
        <v>0</v>
      </c>
      <c r="G407" s="311">
        <v>500000</v>
      </c>
      <c r="H407" s="305">
        <v>380000</v>
      </c>
      <c r="I407" s="310">
        <v>112000</v>
      </c>
      <c r="J407" s="310">
        <v>0</v>
      </c>
      <c r="K407" s="310">
        <v>0</v>
      </c>
      <c r="L407" s="312">
        <v>0</v>
      </c>
    </row>
    <row r="408" spans="2:12" ht="15" customHeight="1" x14ac:dyDescent="0.3">
      <c r="B408" s="882"/>
      <c r="C408" s="885"/>
      <c r="D408" s="328" t="s">
        <v>3023</v>
      </c>
      <c r="E408" s="342">
        <v>30000</v>
      </c>
      <c r="F408" s="304">
        <v>0</v>
      </c>
      <c r="G408" s="311">
        <v>30000</v>
      </c>
      <c r="H408" s="305">
        <v>30000</v>
      </c>
      <c r="I408" s="310">
        <v>0</v>
      </c>
      <c r="J408" s="310">
        <v>0</v>
      </c>
      <c r="K408" s="310">
        <v>0</v>
      </c>
      <c r="L408" s="312">
        <v>0</v>
      </c>
    </row>
    <row r="409" spans="2:12" ht="15" customHeight="1" x14ac:dyDescent="0.3">
      <c r="B409" s="882"/>
      <c r="C409" s="885"/>
      <c r="D409" s="328" t="s">
        <v>3024</v>
      </c>
      <c r="E409" s="342">
        <v>300000</v>
      </c>
      <c r="F409" s="304">
        <v>0</v>
      </c>
      <c r="G409" s="311">
        <v>300000</v>
      </c>
      <c r="H409" s="305">
        <v>287895</v>
      </c>
      <c r="I409" s="310">
        <v>0</v>
      </c>
      <c r="J409" s="310">
        <v>0</v>
      </c>
      <c r="K409" s="310">
        <v>0</v>
      </c>
      <c r="L409" s="312">
        <v>0</v>
      </c>
    </row>
    <row r="410" spans="2:12" ht="15" customHeight="1" x14ac:dyDescent="0.3">
      <c r="B410" s="882"/>
      <c r="C410" s="885"/>
      <c r="D410" s="328" t="s">
        <v>3025</v>
      </c>
      <c r="E410" s="342">
        <v>25000</v>
      </c>
      <c r="F410" s="304">
        <v>0</v>
      </c>
      <c r="G410" s="311">
        <v>25000</v>
      </c>
      <c r="H410" s="305">
        <v>25000</v>
      </c>
      <c r="I410" s="310">
        <v>0</v>
      </c>
      <c r="J410" s="310">
        <v>0</v>
      </c>
      <c r="K410" s="310">
        <v>0</v>
      </c>
      <c r="L410" s="312">
        <v>0</v>
      </c>
    </row>
    <row r="411" spans="2:12" ht="15" customHeight="1" x14ac:dyDescent="0.3">
      <c r="B411" s="882"/>
      <c r="C411" s="885"/>
      <c r="D411" s="328" t="s">
        <v>3026</v>
      </c>
      <c r="E411" s="342">
        <v>25000</v>
      </c>
      <c r="F411" s="304">
        <v>0</v>
      </c>
      <c r="G411" s="311">
        <v>25000</v>
      </c>
      <c r="H411" s="305">
        <v>12500</v>
      </c>
      <c r="I411" s="310">
        <v>0</v>
      </c>
      <c r="J411" s="310">
        <v>0</v>
      </c>
      <c r="K411" s="310">
        <v>0</v>
      </c>
      <c r="L411" s="312">
        <v>0</v>
      </c>
    </row>
    <row r="412" spans="2:12" ht="15" customHeight="1" x14ac:dyDescent="0.3">
      <c r="B412" s="882"/>
      <c r="C412" s="885"/>
      <c r="D412" s="328" t="s">
        <v>3027</v>
      </c>
      <c r="E412" s="342">
        <v>180000</v>
      </c>
      <c r="F412" s="304">
        <v>0</v>
      </c>
      <c r="G412" s="311">
        <v>180000</v>
      </c>
      <c r="H412" s="305">
        <v>132000</v>
      </c>
      <c r="I412" s="310">
        <v>0</v>
      </c>
      <c r="J412" s="310">
        <v>0</v>
      </c>
      <c r="K412" s="310">
        <v>0</v>
      </c>
      <c r="L412" s="312">
        <v>0</v>
      </c>
    </row>
    <row r="413" spans="2:12" ht="15" customHeight="1" x14ac:dyDescent="0.3">
      <c r="B413" s="882"/>
      <c r="C413" s="885"/>
      <c r="D413" s="328" t="s">
        <v>3028</v>
      </c>
      <c r="E413" s="342">
        <v>125000</v>
      </c>
      <c r="F413" s="304">
        <v>0</v>
      </c>
      <c r="G413" s="311">
        <v>125000</v>
      </c>
      <c r="H413" s="305">
        <v>50000</v>
      </c>
      <c r="I413" s="310">
        <v>75000</v>
      </c>
      <c r="J413" s="310">
        <v>0</v>
      </c>
      <c r="K413" s="310">
        <v>0</v>
      </c>
      <c r="L413" s="312">
        <v>0</v>
      </c>
    </row>
    <row r="414" spans="2:12" ht="15" customHeight="1" x14ac:dyDescent="0.3">
      <c r="B414" s="882"/>
      <c r="C414" s="885"/>
      <c r="D414" s="328" t="s">
        <v>3029</v>
      </c>
      <c r="E414" s="342">
        <v>25000</v>
      </c>
      <c r="F414" s="304">
        <v>0</v>
      </c>
      <c r="G414" s="311">
        <v>25000</v>
      </c>
      <c r="H414" s="305">
        <v>25000</v>
      </c>
      <c r="I414" s="310">
        <v>0</v>
      </c>
      <c r="J414" s="310">
        <v>0</v>
      </c>
      <c r="K414" s="310">
        <v>0</v>
      </c>
      <c r="L414" s="312">
        <v>0</v>
      </c>
    </row>
    <row r="415" spans="2:12" ht="15" customHeight="1" x14ac:dyDescent="0.3">
      <c r="B415" s="882"/>
      <c r="C415" s="885"/>
      <c r="D415" s="328" t="s">
        <v>3030</v>
      </c>
      <c r="E415" s="342">
        <v>125000</v>
      </c>
      <c r="F415" s="304">
        <v>0</v>
      </c>
      <c r="G415" s="311">
        <v>125000</v>
      </c>
      <c r="H415" s="305">
        <v>114869.27</v>
      </c>
      <c r="I415" s="310">
        <v>0</v>
      </c>
      <c r="J415" s="310">
        <v>0</v>
      </c>
      <c r="K415" s="310">
        <v>0</v>
      </c>
      <c r="L415" s="312">
        <v>0</v>
      </c>
    </row>
    <row r="416" spans="2:12" ht="15" customHeight="1" x14ac:dyDescent="0.3">
      <c r="B416" s="882"/>
      <c r="C416" s="885"/>
      <c r="D416" s="328" t="s">
        <v>3031</v>
      </c>
      <c r="E416" s="342">
        <v>250000</v>
      </c>
      <c r="F416" s="304">
        <v>0</v>
      </c>
      <c r="G416" s="311">
        <v>250000</v>
      </c>
      <c r="H416" s="305">
        <v>129688.13</v>
      </c>
      <c r="I416" s="310">
        <v>0</v>
      </c>
      <c r="J416" s="310">
        <v>0</v>
      </c>
      <c r="K416" s="310">
        <v>0</v>
      </c>
      <c r="L416" s="312">
        <v>0</v>
      </c>
    </row>
    <row r="417" spans="2:12" ht="15" customHeight="1" x14ac:dyDescent="0.3">
      <c r="B417" s="882"/>
      <c r="C417" s="885"/>
      <c r="D417" s="328" t="s">
        <v>3032</v>
      </c>
      <c r="E417" s="342">
        <v>200000</v>
      </c>
      <c r="F417" s="304">
        <v>0</v>
      </c>
      <c r="G417" s="311">
        <v>200000</v>
      </c>
      <c r="H417" s="305">
        <v>200000</v>
      </c>
      <c r="I417" s="310">
        <v>0</v>
      </c>
      <c r="J417" s="310">
        <v>0</v>
      </c>
      <c r="K417" s="310">
        <v>0</v>
      </c>
      <c r="L417" s="312">
        <v>0</v>
      </c>
    </row>
    <row r="418" spans="2:12" ht="15" customHeight="1" x14ac:dyDescent="0.3">
      <c r="B418" s="882"/>
      <c r="C418" s="885"/>
      <c r="D418" s="328" t="s">
        <v>139</v>
      </c>
      <c r="E418" s="342">
        <v>0</v>
      </c>
      <c r="F418" s="304">
        <v>500000</v>
      </c>
      <c r="G418" s="311">
        <v>500000</v>
      </c>
      <c r="H418" s="305">
        <v>500000</v>
      </c>
      <c r="I418" s="310">
        <v>0</v>
      </c>
      <c r="J418" s="310">
        <v>0</v>
      </c>
      <c r="K418" s="310">
        <v>0</v>
      </c>
      <c r="L418" s="312">
        <v>0</v>
      </c>
    </row>
    <row r="419" spans="2:12" ht="15" customHeight="1" x14ac:dyDescent="0.3">
      <c r="B419" s="882"/>
      <c r="C419" s="885"/>
      <c r="D419" s="328" t="s">
        <v>140</v>
      </c>
      <c r="E419" s="342">
        <v>0</v>
      </c>
      <c r="F419" s="304">
        <v>250000</v>
      </c>
      <c r="G419" s="311">
        <v>250000</v>
      </c>
      <c r="H419" s="305">
        <v>250000</v>
      </c>
      <c r="I419" s="310">
        <v>0</v>
      </c>
      <c r="J419" s="310">
        <v>0</v>
      </c>
      <c r="K419" s="310">
        <v>0</v>
      </c>
      <c r="L419" s="312">
        <v>0</v>
      </c>
    </row>
    <row r="420" spans="2:12" ht="15" customHeight="1" x14ac:dyDescent="0.3">
      <c r="B420" s="882"/>
      <c r="C420" s="885"/>
      <c r="D420" s="328" t="s">
        <v>141</v>
      </c>
      <c r="E420" s="342">
        <v>0</v>
      </c>
      <c r="F420" s="304">
        <v>100000</v>
      </c>
      <c r="G420" s="311">
        <v>100000</v>
      </c>
      <c r="H420" s="305">
        <v>100000</v>
      </c>
      <c r="I420" s="310">
        <v>0</v>
      </c>
      <c r="J420" s="310">
        <v>0</v>
      </c>
      <c r="K420" s="310">
        <v>0</v>
      </c>
      <c r="L420" s="312">
        <v>0</v>
      </c>
    </row>
    <row r="421" spans="2:12" ht="15" customHeight="1" x14ac:dyDescent="0.3">
      <c r="B421" s="882"/>
      <c r="C421" s="885"/>
      <c r="D421" s="328" t="s">
        <v>142</v>
      </c>
      <c r="E421" s="342">
        <v>0</v>
      </c>
      <c r="F421" s="304">
        <v>275000</v>
      </c>
      <c r="G421" s="311">
        <v>275000</v>
      </c>
      <c r="H421" s="305">
        <v>275000</v>
      </c>
      <c r="I421" s="310">
        <v>0</v>
      </c>
      <c r="J421" s="310">
        <v>0</v>
      </c>
      <c r="K421" s="310">
        <v>0</v>
      </c>
      <c r="L421" s="312">
        <v>0</v>
      </c>
    </row>
    <row r="422" spans="2:12" ht="15" customHeight="1" x14ac:dyDescent="0.3">
      <c r="B422" s="882"/>
      <c r="C422" s="885"/>
      <c r="D422" s="328" t="s">
        <v>143</v>
      </c>
      <c r="E422" s="342">
        <v>0</v>
      </c>
      <c r="F422" s="304">
        <v>250000</v>
      </c>
      <c r="G422" s="311">
        <v>250000</v>
      </c>
      <c r="H422" s="305">
        <v>250000</v>
      </c>
      <c r="I422" s="310">
        <v>0</v>
      </c>
      <c r="J422" s="310">
        <v>0</v>
      </c>
      <c r="K422" s="310">
        <v>0</v>
      </c>
      <c r="L422" s="312">
        <v>0</v>
      </c>
    </row>
    <row r="423" spans="2:12" ht="15" customHeight="1" x14ac:dyDescent="0.3">
      <c r="B423" s="882"/>
      <c r="C423" s="885"/>
      <c r="D423" s="328" t="s">
        <v>144</v>
      </c>
      <c r="E423" s="342">
        <v>0</v>
      </c>
      <c r="F423" s="304">
        <v>75000</v>
      </c>
      <c r="G423" s="311">
        <v>75000</v>
      </c>
      <c r="H423" s="305">
        <v>75000</v>
      </c>
      <c r="I423" s="310">
        <v>0</v>
      </c>
      <c r="J423" s="310">
        <v>0</v>
      </c>
      <c r="K423" s="310">
        <v>0</v>
      </c>
      <c r="L423" s="312">
        <v>0</v>
      </c>
    </row>
    <row r="424" spans="2:12" ht="15" customHeight="1" x14ac:dyDescent="0.3">
      <c r="B424" s="882"/>
      <c r="C424" s="885"/>
      <c r="D424" s="328" t="s">
        <v>145</v>
      </c>
      <c r="E424" s="342">
        <v>0</v>
      </c>
      <c r="F424" s="304">
        <v>25000</v>
      </c>
      <c r="G424" s="311">
        <v>25000</v>
      </c>
      <c r="H424" s="305">
        <v>25000</v>
      </c>
      <c r="I424" s="310">
        <v>0</v>
      </c>
      <c r="J424" s="310">
        <v>0</v>
      </c>
      <c r="K424" s="310">
        <v>0</v>
      </c>
      <c r="L424" s="312">
        <v>0</v>
      </c>
    </row>
    <row r="425" spans="2:12" ht="15" customHeight="1" x14ac:dyDescent="0.3">
      <c r="B425" s="882"/>
      <c r="C425" s="885"/>
      <c r="D425" s="328" t="s">
        <v>146</v>
      </c>
      <c r="E425" s="342">
        <v>0</v>
      </c>
      <c r="F425" s="304">
        <v>450000</v>
      </c>
      <c r="G425" s="311">
        <v>450000</v>
      </c>
      <c r="H425" s="305">
        <v>450000</v>
      </c>
      <c r="I425" s="310">
        <v>0</v>
      </c>
      <c r="J425" s="310">
        <v>0</v>
      </c>
      <c r="K425" s="310">
        <v>0</v>
      </c>
      <c r="L425" s="312">
        <v>0</v>
      </c>
    </row>
    <row r="426" spans="2:12" ht="15" customHeight="1" x14ac:dyDescent="0.3">
      <c r="B426" s="882"/>
      <c r="C426" s="885"/>
      <c r="D426" s="328" t="s">
        <v>147</v>
      </c>
      <c r="E426" s="342">
        <v>0</v>
      </c>
      <c r="F426" s="304">
        <v>100000</v>
      </c>
      <c r="G426" s="311">
        <v>100000</v>
      </c>
      <c r="H426" s="305">
        <v>100000</v>
      </c>
      <c r="I426" s="310">
        <v>0</v>
      </c>
      <c r="J426" s="310">
        <v>0</v>
      </c>
      <c r="K426" s="310">
        <v>0</v>
      </c>
      <c r="L426" s="312">
        <v>0</v>
      </c>
    </row>
    <row r="427" spans="2:12" ht="15" customHeight="1" x14ac:dyDescent="0.3">
      <c r="B427" s="882"/>
      <c r="C427" s="885"/>
      <c r="D427" s="328" t="s">
        <v>148</v>
      </c>
      <c r="E427" s="342">
        <v>0</v>
      </c>
      <c r="F427" s="304">
        <v>60000</v>
      </c>
      <c r="G427" s="311">
        <v>60000</v>
      </c>
      <c r="H427" s="305">
        <v>60000</v>
      </c>
      <c r="I427" s="310">
        <v>0</v>
      </c>
      <c r="J427" s="310">
        <v>0</v>
      </c>
      <c r="K427" s="310">
        <v>0</v>
      </c>
      <c r="L427" s="312">
        <v>0</v>
      </c>
    </row>
    <row r="428" spans="2:12" ht="15" customHeight="1" x14ac:dyDescent="0.3">
      <c r="B428" s="882"/>
      <c r="C428" s="885"/>
      <c r="D428" s="328" t="s">
        <v>149</v>
      </c>
      <c r="E428" s="342">
        <v>0</v>
      </c>
      <c r="F428" s="304">
        <v>50000</v>
      </c>
      <c r="G428" s="311">
        <v>50000</v>
      </c>
      <c r="H428" s="305">
        <v>50000</v>
      </c>
      <c r="I428" s="310">
        <v>0</v>
      </c>
      <c r="J428" s="310">
        <v>0</v>
      </c>
      <c r="K428" s="310">
        <v>0</v>
      </c>
      <c r="L428" s="312">
        <v>0</v>
      </c>
    </row>
    <row r="429" spans="2:12" ht="15" customHeight="1" x14ac:dyDescent="0.3">
      <c r="B429" s="882"/>
      <c r="C429" s="885"/>
      <c r="D429" s="328" t="s">
        <v>150</v>
      </c>
      <c r="E429" s="342">
        <v>0</v>
      </c>
      <c r="F429" s="304">
        <v>2400000</v>
      </c>
      <c r="G429" s="311">
        <v>2400000</v>
      </c>
      <c r="H429" s="305">
        <v>2400000</v>
      </c>
      <c r="I429" s="310">
        <v>0</v>
      </c>
      <c r="J429" s="310">
        <v>0</v>
      </c>
      <c r="K429" s="310">
        <v>0</v>
      </c>
      <c r="L429" s="312">
        <v>0</v>
      </c>
    </row>
    <row r="430" spans="2:12" ht="15" customHeight="1" x14ac:dyDescent="0.3">
      <c r="B430" s="882"/>
      <c r="C430" s="886"/>
      <c r="D430" s="328" t="s">
        <v>151</v>
      </c>
      <c r="E430" s="342">
        <v>25000</v>
      </c>
      <c r="F430" s="304">
        <v>50000</v>
      </c>
      <c r="G430" s="311">
        <v>75000</v>
      </c>
      <c r="H430" s="305">
        <v>62500</v>
      </c>
      <c r="I430" s="310">
        <v>0</v>
      </c>
      <c r="J430" s="310">
        <v>0</v>
      </c>
      <c r="K430" s="310">
        <v>0</v>
      </c>
      <c r="L430" s="312">
        <v>0</v>
      </c>
    </row>
    <row r="431" spans="2:12" ht="15" customHeight="1" x14ac:dyDescent="0.3">
      <c r="B431" s="883"/>
      <c r="C431" s="316" t="s">
        <v>12</v>
      </c>
      <c r="D431" s="316"/>
      <c r="E431" s="344">
        <f>SUBTOTAL(9,E404:E430)</f>
        <v>5985000</v>
      </c>
      <c r="F431" s="304">
        <f t="shared" ref="F431:L431" si="33">SUBTOTAL(9,F404:F430)</f>
        <v>4585000</v>
      </c>
      <c r="G431" s="314">
        <f t="shared" si="33"/>
        <v>10570000</v>
      </c>
      <c r="H431" s="305">
        <f t="shared" si="33"/>
        <v>8883871.4000000004</v>
      </c>
      <c r="I431" s="303">
        <f t="shared" si="33"/>
        <v>656086.46</v>
      </c>
      <c r="J431" s="303">
        <f t="shared" si="33"/>
        <v>0</v>
      </c>
      <c r="K431" s="303">
        <f t="shared" si="33"/>
        <v>0</v>
      </c>
      <c r="L431" s="306">
        <f t="shared" si="33"/>
        <v>0</v>
      </c>
    </row>
    <row r="432" spans="2:12" ht="15" customHeight="1" x14ac:dyDescent="0.3">
      <c r="B432" s="379" t="s">
        <v>152</v>
      </c>
      <c r="C432" s="340"/>
      <c r="D432" s="340"/>
      <c r="E432" s="352">
        <f t="shared" ref="E432:L432" si="34">SUBTOTAL(9,E360:E431)</f>
        <v>124229899.01000001</v>
      </c>
      <c r="F432" s="341">
        <f t="shared" si="34"/>
        <v>29828881.55416346</v>
      </c>
      <c r="G432" s="353">
        <f t="shared" si="34"/>
        <v>154058780.56416345</v>
      </c>
      <c r="H432" s="341">
        <f t="shared" si="34"/>
        <v>54641932.200000003</v>
      </c>
      <c r="I432" s="341">
        <f t="shared" si="34"/>
        <v>15302468.014163461</v>
      </c>
      <c r="J432" s="341">
        <f t="shared" si="34"/>
        <v>0</v>
      </c>
      <c r="K432" s="341">
        <f t="shared" si="34"/>
        <v>0</v>
      </c>
      <c r="L432" s="371">
        <f t="shared" si="34"/>
        <v>0</v>
      </c>
    </row>
    <row r="433" spans="2:12" ht="18" customHeight="1" x14ac:dyDescent="0.3">
      <c r="B433" s="878" t="s">
        <v>3489</v>
      </c>
      <c r="C433" s="879"/>
      <c r="D433" s="879"/>
      <c r="E433" s="879"/>
      <c r="F433" s="879"/>
      <c r="G433" s="879"/>
      <c r="H433" s="879"/>
      <c r="I433" s="879"/>
      <c r="J433" s="879"/>
      <c r="K433" s="879"/>
      <c r="L433" s="880"/>
    </row>
    <row r="434" spans="2:12" ht="15" customHeight="1" x14ac:dyDescent="0.3">
      <c r="B434" s="903" t="s">
        <v>153</v>
      </c>
      <c r="C434" s="906" t="s">
        <v>3033</v>
      </c>
      <c r="D434" s="328" t="s">
        <v>3451</v>
      </c>
      <c r="E434" s="342">
        <v>500000</v>
      </c>
      <c r="F434" s="304">
        <v>0</v>
      </c>
      <c r="G434" s="310">
        <v>500000</v>
      </c>
      <c r="H434" s="305">
        <v>432748</v>
      </c>
      <c r="I434" s="311">
        <v>0</v>
      </c>
      <c r="J434" s="310">
        <v>0</v>
      </c>
      <c r="K434" s="310">
        <v>0</v>
      </c>
      <c r="L434" s="312">
        <v>0</v>
      </c>
    </row>
    <row r="435" spans="2:12" ht="15" customHeight="1" x14ac:dyDescent="0.3">
      <c r="B435" s="904"/>
      <c r="C435" s="907"/>
      <c r="D435" s="328" t="s">
        <v>3046</v>
      </c>
      <c r="E435" s="342">
        <v>775000</v>
      </c>
      <c r="F435" s="304">
        <v>0</v>
      </c>
      <c r="G435" s="310">
        <v>775000</v>
      </c>
      <c r="H435" s="305">
        <v>400000</v>
      </c>
      <c r="I435" s="311">
        <v>0</v>
      </c>
      <c r="J435" s="310">
        <v>0</v>
      </c>
      <c r="K435" s="310">
        <v>0</v>
      </c>
      <c r="L435" s="312">
        <v>0</v>
      </c>
    </row>
    <row r="436" spans="2:12" ht="15" customHeight="1" x14ac:dyDescent="0.3">
      <c r="B436" s="904"/>
      <c r="C436" s="907"/>
      <c r="D436" s="328" t="s">
        <v>155</v>
      </c>
      <c r="E436" s="342">
        <v>0</v>
      </c>
      <c r="F436" s="304">
        <v>300000</v>
      </c>
      <c r="G436" s="310">
        <v>300000</v>
      </c>
      <c r="H436" s="305">
        <v>300000</v>
      </c>
      <c r="I436" s="311">
        <v>0</v>
      </c>
      <c r="J436" s="310">
        <v>0</v>
      </c>
      <c r="K436" s="310">
        <v>0</v>
      </c>
      <c r="L436" s="312">
        <v>0</v>
      </c>
    </row>
    <row r="437" spans="2:12" ht="27.6" x14ac:dyDescent="0.3">
      <c r="B437" s="904"/>
      <c r="C437" s="907"/>
      <c r="D437" s="328" t="s">
        <v>178</v>
      </c>
      <c r="E437" s="342">
        <v>0</v>
      </c>
      <c r="F437" s="304">
        <v>950000</v>
      </c>
      <c r="G437" s="310">
        <v>950000</v>
      </c>
      <c r="H437" s="305">
        <v>950000</v>
      </c>
      <c r="I437" s="311">
        <v>0</v>
      </c>
      <c r="J437" s="310">
        <v>0</v>
      </c>
      <c r="K437" s="310">
        <v>0</v>
      </c>
      <c r="L437" s="312">
        <v>0</v>
      </c>
    </row>
    <row r="438" spans="2:12" ht="27.6" x14ac:dyDescent="0.3">
      <c r="B438" s="904"/>
      <c r="C438" s="907"/>
      <c r="D438" s="328" t="s">
        <v>179</v>
      </c>
      <c r="E438" s="342">
        <v>0</v>
      </c>
      <c r="F438" s="304">
        <v>175000</v>
      </c>
      <c r="G438" s="310">
        <v>175000</v>
      </c>
      <c r="H438" s="305">
        <v>175000</v>
      </c>
      <c r="I438" s="311">
        <v>0</v>
      </c>
      <c r="J438" s="310">
        <v>0</v>
      </c>
      <c r="K438" s="310">
        <v>0</v>
      </c>
      <c r="L438" s="312">
        <v>0</v>
      </c>
    </row>
    <row r="439" spans="2:12" ht="15" customHeight="1" x14ac:dyDescent="0.3">
      <c r="B439" s="904"/>
      <c r="C439" s="908"/>
      <c r="D439" s="328" t="s">
        <v>180</v>
      </c>
      <c r="E439" s="342">
        <v>0</v>
      </c>
      <c r="F439" s="304">
        <v>1125000</v>
      </c>
      <c r="G439" s="310">
        <v>1125000</v>
      </c>
      <c r="H439" s="305">
        <v>1125000</v>
      </c>
      <c r="I439" s="311">
        <v>0</v>
      </c>
      <c r="J439" s="310">
        <v>0</v>
      </c>
      <c r="K439" s="310">
        <v>0</v>
      </c>
      <c r="L439" s="312">
        <v>0</v>
      </c>
    </row>
    <row r="440" spans="2:12" ht="15" customHeight="1" x14ac:dyDescent="0.3">
      <c r="B440" s="904"/>
      <c r="C440" s="906" t="s">
        <v>3034</v>
      </c>
      <c r="D440" s="328" t="s">
        <v>3047</v>
      </c>
      <c r="E440" s="342">
        <v>250000</v>
      </c>
      <c r="F440" s="304">
        <v>0</v>
      </c>
      <c r="G440" s="310">
        <v>250000</v>
      </c>
      <c r="H440" s="305">
        <v>64935</v>
      </c>
      <c r="I440" s="311">
        <v>0</v>
      </c>
      <c r="J440" s="310">
        <v>0</v>
      </c>
      <c r="K440" s="310">
        <v>0</v>
      </c>
      <c r="L440" s="312">
        <v>0</v>
      </c>
    </row>
    <row r="441" spans="2:12" ht="15" customHeight="1" x14ac:dyDescent="0.3">
      <c r="B441" s="904"/>
      <c r="C441" s="907"/>
      <c r="D441" s="328" t="s">
        <v>3048</v>
      </c>
      <c r="E441" s="342">
        <v>1000000</v>
      </c>
      <c r="F441" s="304">
        <v>0</v>
      </c>
      <c r="G441" s="310">
        <v>1000000</v>
      </c>
      <c r="H441" s="305">
        <v>500000</v>
      </c>
      <c r="I441" s="311">
        <v>0</v>
      </c>
      <c r="J441" s="310">
        <v>0</v>
      </c>
      <c r="K441" s="310">
        <v>0</v>
      </c>
      <c r="L441" s="312">
        <v>0</v>
      </c>
    </row>
    <row r="442" spans="2:12" ht="15" customHeight="1" x14ac:dyDescent="0.3">
      <c r="B442" s="904"/>
      <c r="C442" s="907"/>
      <c r="D442" s="328" t="s">
        <v>3049</v>
      </c>
      <c r="E442" s="342">
        <v>1394706</v>
      </c>
      <c r="F442" s="304">
        <v>0</v>
      </c>
      <c r="G442" s="310">
        <v>1394706</v>
      </c>
      <c r="H442" s="305">
        <v>1007492</v>
      </c>
      <c r="I442" s="311">
        <v>0</v>
      </c>
      <c r="J442" s="310">
        <v>0</v>
      </c>
      <c r="K442" s="310">
        <v>0</v>
      </c>
      <c r="L442" s="312">
        <v>0</v>
      </c>
    </row>
    <row r="443" spans="2:12" ht="15" customHeight="1" x14ac:dyDescent="0.3">
      <c r="B443" s="904"/>
      <c r="C443" s="907"/>
      <c r="D443" s="328" t="s">
        <v>160</v>
      </c>
      <c r="E443" s="342">
        <v>0</v>
      </c>
      <c r="F443" s="304">
        <v>250000</v>
      </c>
      <c r="G443" s="310">
        <v>250000</v>
      </c>
      <c r="H443" s="305">
        <v>250000</v>
      </c>
      <c r="I443" s="311">
        <v>0</v>
      </c>
      <c r="J443" s="310">
        <v>0</v>
      </c>
      <c r="K443" s="310">
        <v>0</v>
      </c>
      <c r="L443" s="312">
        <v>0</v>
      </c>
    </row>
    <row r="444" spans="2:12" ht="15" customHeight="1" x14ac:dyDescent="0.3">
      <c r="B444" s="904"/>
      <c r="C444" s="907"/>
      <c r="D444" s="328" t="s">
        <v>169</v>
      </c>
      <c r="E444" s="342">
        <v>0</v>
      </c>
      <c r="F444" s="304">
        <v>625000</v>
      </c>
      <c r="G444" s="310">
        <v>625000</v>
      </c>
      <c r="H444" s="305">
        <v>625000</v>
      </c>
      <c r="I444" s="311">
        <v>0</v>
      </c>
      <c r="J444" s="310">
        <v>0</v>
      </c>
      <c r="K444" s="310">
        <v>0</v>
      </c>
      <c r="L444" s="312">
        <v>0</v>
      </c>
    </row>
    <row r="445" spans="2:12" ht="15" customHeight="1" x14ac:dyDescent="0.3">
      <c r="B445" s="904"/>
      <c r="C445" s="908"/>
      <c r="D445" s="328" t="s">
        <v>183</v>
      </c>
      <c r="E445" s="342">
        <v>0</v>
      </c>
      <c r="F445" s="304">
        <v>1000000</v>
      </c>
      <c r="G445" s="310">
        <v>1000000</v>
      </c>
      <c r="H445" s="305">
        <v>1000000</v>
      </c>
      <c r="I445" s="311">
        <v>0</v>
      </c>
      <c r="J445" s="310">
        <v>0</v>
      </c>
      <c r="K445" s="310">
        <v>0</v>
      </c>
      <c r="L445" s="312">
        <v>0</v>
      </c>
    </row>
    <row r="446" spans="2:12" ht="27.6" x14ac:dyDescent="0.3">
      <c r="B446" s="904"/>
      <c r="C446" s="387" t="s">
        <v>3035</v>
      </c>
      <c r="D446" s="328" t="s">
        <v>184</v>
      </c>
      <c r="E446" s="342">
        <v>0</v>
      </c>
      <c r="F446" s="304">
        <v>1000000</v>
      </c>
      <c r="G446" s="310">
        <v>1000000</v>
      </c>
      <c r="H446" s="305">
        <v>1000000</v>
      </c>
      <c r="I446" s="311">
        <v>0</v>
      </c>
      <c r="J446" s="310">
        <v>0</v>
      </c>
      <c r="K446" s="310">
        <v>0</v>
      </c>
      <c r="L446" s="312">
        <v>0</v>
      </c>
    </row>
    <row r="447" spans="2:12" ht="27.6" x14ac:dyDescent="0.3">
      <c r="B447" s="904"/>
      <c r="C447" s="387" t="s">
        <v>3050</v>
      </c>
      <c r="D447" s="328" t="s">
        <v>3051</v>
      </c>
      <c r="E447" s="342">
        <v>1000000</v>
      </c>
      <c r="F447" s="304">
        <v>0</v>
      </c>
      <c r="G447" s="310">
        <v>1000000</v>
      </c>
      <c r="H447" s="305">
        <v>704223</v>
      </c>
      <c r="I447" s="311">
        <v>0</v>
      </c>
      <c r="J447" s="310">
        <v>0</v>
      </c>
      <c r="K447" s="310">
        <v>0</v>
      </c>
      <c r="L447" s="312">
        <v>0</v>
      </c>
    </row>
    <row r="448" spans="2:12" ht="15" customHeight="1" x14ac:dyDescent="0.3">
      <c r="B448" s="904"/>
      <c r="C448" s="906" t="s">
        <v>3036</v>
      </c>
      <c r="D448" s="328" t="s">
        <v>3052</v>
      </c>
      <c r="E448" s="342">
        <v>764000</v>
      </c>
      <c r="F448" s="304">
        <v>0</v>
      </c>
      <c r="G448" s="310">
        <v>764000</v>
      </c>
      <c r="H448" s="305">
        <v>676858</v>
      </c>
      <c r="I448" s="311">
        <v>0</v>
      </c>
      <c r="J448" s="310">
        <v>0</v>
      </c>
      <c r="K448" s="310">
        <v>0</v>
      </c>
      <c r="L448" s="312">
        <v>0</v>
      </c>
    </row>
    <row r="449" spans="2:12" ht="15" customHeight="1" x14ac:dyDescent="0.3">
      <c r="B449" s="904"/>
      <c r="C449" s="907"/>
      <c r="D449" s="328" t="s">
        <v>154</v>
      </c>
      <c r="E449" s="342">
        <v>0</v>
      </c>
      <c r="F449" s="304">
        <v>500000</v>
      </c>
      <c r="G449" s="310">
        <v>500000</v>
      </c>
      <c r="H449" s="305">
        <v>500000</v>
      </c>
      <c r="I449" s="311">
        <v>0</v>
      </c>
      <c r="J449" s="310">
        <v>0</v>
      </c>
      <c r="K449" s="310">
        <v>0</v>
      </c>
      <c r="L449" s="312">
        <v>0</v>
      </c>
    </row>
    <row r="450" spans="2:12" ht="15" customHeight="1" x14ac:dyDescent="0.3">
      <c r="B450" s="904"/>
      <c r="C450" s="907"/>
      <c r="D450" s="328" t="s">
        <v>156</v>
      </c>
      <c r="E450" s="342">
        <v>0</v>
      </c>
      <c r="F450" s="304">
        <v>1500000</v>
      </c>
      <c r="G450" s="310">
        <v>1500000</v>
      </c>
      <c r="H450" s="305">
        <v>1500000</v>
      </c>
      <c r="I450" s="311">
        <v>0</v>
      </c>
      <c r="J450" s="310">
        <v>0</v>
      </c>
      <c r="K450" s="310">
        <v>0</v>
      </c>
      <c r="L450" s="312">
        <v>0</v>
      </c>
    </row>
    <row r="451" spans="2:12" ht="15" customHeight="1" x14ac:dyDescent="0.3">
      <c r="B451" s="904"/>
      <c r="C451" s="907"/>
      <c r="D451" s="328" t="s">
        <v>158</v>
      </c>
      <c r="E451" s="342">
        <v>0</v>
      </c>
      <c r="F451" s="304">
        <v>900000</v>
      </c>
      <c r="G451" s="310">
        <v>900000</v>
      </c>
      <c r="H451" s="305">
        <v>900000</v>
      </c>
      <c r="I451" s="311">
        <v>0</v>
      </c>
      <c r="J451" s="310">
        <v>0</v>
      </c>
      <c r="K451" s="310">
        <v>0</v>
      </c>
      <c r="L451" s="312">
        <v>0</v>
      </c>
    </row>
    <row r="452" spans="2:12" ht="15" customHeight="1" x14ac:dyDescent="0.3">
      <c r="B452" s="904"/>
      <c r="C452" s="907"/>
      <c r="D452" s="328" t="s">
        <v>159</v>
      </c>
      <c r="E452" s="342">
        <v>0</v>
      </c>
      <c r="F452" s="304">
        <v>900000</v>
      </c>
      <c r="G452" s="310">
        <v>900000</v>
      </c>
      <c r="H452" s="305">
        <v>350000</v>
      </c>
      <c r="I452" s="311">
        <v>550000</v>
      </c>
      <c r="J452" s="310">
        <v>0</v>
      </c>
      <c r="K452" s="310">
        <v>0</v>
      </c>
      <c r="L452" s="312">
        <v>0</v>
      </c>
    </row>
    <row r="453" spans="2:12" ht="15" customHeight="1" x14ac:dyDescent="0.3">
      <c r="B453" s="904"/>
      <c r="C453" s="907"/>
      <c r="D453" s="328" t="s">
        <v>186</v>
      </c>
      <c r="E453" s="342">
        <v>0</v>
      </c>
      <c r="F453" s="304">
        <v>836000</v>
      </c>
      <c r="G453" s="310">
        <v>836000</v>
      </c>
      <c r="H453" s="305">
        <v>836000</v>
      </c>
      <c r="I453" s="311">
        <v>0</v>
      </c>
      <c r="J453" s="310">
        <v>0</v>
      </c>
      <c r="K453" s="310">
        <v>0</v>
      </c>
      <c r="L453" s="312">
        <v>0</v>
      </c>
    </row>
    <row r="454" spans="2:12" ht="15" customHeight="1" x14ac:dyDescent="0.3">
      <c r="B454" s="904"/>
      <c r="C454" s="907"/>
      <c r="D454" s="328" t="s">
        <v>3053</v>
      </c>
      <c r="E454" s="342">
        <v>2800000</v>
      </c>
      <c r="F454" s="304">
        <v>0</v>
      </c>
      <c r="G454" s="310">
        <v>2800000</v>
      </c>
      <c r="H454" s="305">
        <v>1450000</v>
      </c>
      <c r="I454" s="311">
        <v>527346</v>
      </c>
      <c r="J454" s="310">
        <v>0</v>
      </c>
      <c r="K454" s="310">
        <v>0</v>
      </c>
      <c r="L454" s="312">
        <v>0</v>
      </c>
    </row>
    <row r="455" spans="2:12" ht="15" customHeight="1" x14ac:dyDescent="0.3">
      <c r="B455" s="904"/>
      <c r="C455" s="907"/>
      <c r="D455" s="337" t="s">
        <v>3054</v>
      </c>
      <c r="E455" s="342">
        <v>8500000</v>
      </c>
      <c r="F455" s="304">
        <v>0</v>
      </c>
      <c r="G455" s="310">
        <v>8500000</v>
      </c>
      <c r="H455" s="305">
        <v>5447311</v>
      </c>
      <c r="I455" s="311">
        <v>2474586</v>
      </c>
      <c r="J455" s="310">
        <v>0</v>
      </c>
      <c r="K455" s="310">
        <v>0</v>
      </c>
      <c r="L455" s="312">
        <v>0</v>
      </c>
    </row>
    <row r="456" spans="2:12" ht="15" customHeight="1" x14ac:dyDescent="0.3">
      <c r="B456" s="904"/>
      <c r="C456" s="908"/>
      <c r="D456" s="337" t="s">
        <v>3055</v>
      </c>
      <c r="E456" s="342">
        <v>11000000</v>
      </c>
      <c r="F456" s="304">
        <v>0</v>
      </c>
      <c r="G456" s="310">
        <v>11000000</v>
      </c>
      <c r="H456" s="305">
        <v>7005239</v>
      </c>
      <c r="I456" s="311">
        <v>1807701</v>
      </c>
      <c r="J456" s="310">
        <v>0</v>
      </c>
      <c r="K456" s="310">
        <v>0</v>
      </c>
      <c r="L456" s="312">
        <v>0</v>
      </c>
    </row>
    <row r="457" spans="2:12" ht="15" customHeight="1" x14ac:dyDescent="0.3">
      <c r="B457" s="904"/>
      <c r="C457" s="906" t="s">
        <v>3037</v>
      </c>
      <c r="D457" s="337" t="s">
        <v>3056</v>
      </c>
      <c r="E457" s="342">
        <v>1000000</v>
      </c>
      <c r="F457" s="304">
        <v>0</v>
      </c>
      <c r="G457" s="310">
        <v>1000000</v>
      </c>
      <c r="H457" s="305">
        <v>460000</v>
      </c>
      <c r="I457" s="311">
        <v>100000</v>
      </c>
      <c r="J457" s="310">
        <v>100000</v>
      </c>
      <c r="K457" s="310">
        <v>0</v>
      </c>
      <c r="L457" s="312">
        <v>0</v>
      </c>
    </row>
    <row r="458" spans="2:12" ht="15" customHeight="1" x14ac:dyDescent="0.3">
      <c r="B458" s="904"/>
      <c r="C458" s="907"/>
      <c r="D458" s="337" t="s">
        <v>157</v>
      </c>
      <c r="E458" s="342">
        <v>0</v>
      </c>
      <c r="F458" s="304">
        <v>2000000</v>
      </c>
      <c r="G458" s="310">
        <v>2000000</v>
      </c>
      <c r="H458" s="305">
        <v>2000000</v>
      </c>
      <c r="I458" s="311">
        <v>0</v>
      </c>
      <c r="J458" s="310">
        <v>0</v>
      </c>
      <c r="K458" s="310">
        <v>0</v>
      </c>
      <c r="L458" s="312">
        <v>0</v>
      </c>
    </row>
    <row r="459" spans="2:12" ht="15" customHeight="1" x14ac:dyDescent="0.3">
      <c r="B459" s="904"/>
      <c r="C459" s="907"/>
      <c r="D459" s="337" t="s">
        <v>163</v>
      </c>
      <c r="E459" s="342">
        <v>0</v>
      </c>
      <c r="F459" s="304">
        <v>1250000</v>
      </c>
      <c r="G459" s="310">
        <v>1250000</v>
      </c>
      <c r="H459" s="305">
        <v>1250000</v>
      </c>
      <c r="I459" s="311">
        <v>0</v>
      </c>
      <c r="J459" s="310">
        <v>0</v>
      </c>
      <c r="K459" s="310">
        <v>0</v>
      </c>
      <c r="L459" s="312">
        <v>0</v>
      </c>
    </row>
    <row r="460" spans="2:12" ht="15" customHeight="1" x14ac:dyDescent="0.3">
      <c r="B460" s="904"/>
      <c r="C460" s="907"/>
      <c r="D460" s="337" t="s">
        <v>165</v>
      </c>
      <c r="E460" s="342">
        <v>0</v>
      </c>
      <c r="F460" s="304">
        <v>4200000</v>
      </c>
      <c r="G460" s="310">
        <v>4200000</v>
      </c>
      <c r="H460" s="305">
        <v>4200000</v>
      </c>
      <c r="I460" s="311">
        <v>0</v>
      </c>
      <c r="J460" s="310">
        <v>0</v>
      </c>
      <c r="K460" s="310">
        <v>0</v>
      </c>
      <c r="L460" s="312">
        <v>0</v>
      </c>
    </row>
    <row r="461" spans="2:12" ht="15" customHeight="1" x14ac:dyDescent="0.3">
      <c r="B461" s="904"/>
      <c r="C461" s="907"/>
      <c r="D461" s="337" t="s">
        <v>166</v>
      </c>
      <c r="E461" s="342">
        <v>0</v>
      </c>
      <c r="F461" s="304">
        <v>5200000</v>
      </c>
      <c r="G461" s="310">
        <v>5200000</v>
      </c>
      <c r="H461" s="305">
        <v>5200000</v>
      </c>
      <c r="I461" s="311">
        <v>0</v>
      </c>
      <c r="J461" s="310">
        <v>0</v>
      </c>
      <c r="K461" s="310">
        <v>0</v>
      </c>
      <c r="L461" s="312">
        <v>0</v>
      </c>
    </row>
    <row r="462" spans="2:12" ht="15" customHeight="1" x14ac:dyDescent="0.3">
      <c r="B462" s="904"/>
      <c r="C462" s="907"/>
      <c r="D462" s="328" t="s">
        <v>170</v>
      </c>
      <c r="E462" s="342">
        <v>0</v>
      </c>
      <c r="F462" s="304">
        <v>1400000</v>
      </c>
      <c r="G462" s="310">
        <v>1400000</v>
      </c>
      <c r="H462" s="305">
        <v>1400000</v>
      </c>
      <c r="I462" s="311">
        <v>0</v>
      </c>
      <c r="J462" s="310">
        <v>0</v>
      </c>
      <c r="K462" s="310">
        <v>0</v>
      </c>
      <c r="L462" s="312">
        <v>0</v>
      </c>
    </row>
    <row r="463" spans="2:12" ht="15" customHeight="1" x14ac:dyDescent="0.3">
      <c r="B463" s="904"/>
      <c r="C463" s="908"/>
      <c r="D463" s="328" t="s">
        <v>3057</v>
      </c>
      <c r="E463" s="342">
        <v>38977084</v>
      </c>
      <c r="F463" s="304">
        <v>0</v>
      </c>
      <c r="G463" s="310">
        <v>38977084</v>
      </c>
      <c r="H463" s="305">
        <v>7653418</v>
      </c>
      <c r="I463" s="311">
        <v>0</v>
      </c>
      <c r="J463" s="310">
        <v>0</v>
      </c>
      <c r="K463" s="310">
        <v>0</v>
      </c>
      <c r="L463" s="312">
        <v>0</v>
      </c>
    </row>
    <row r="464" spans="2:12" ht="15" customHeight="1" x14ac:dyDescent="0.3">
      <c r="B464" s="904"/>
      <c r="C464" s="906" t="s">
        <v>3038</v>
      </c>
      <c r="D464" s="328" t="s">
        <v>164</v>
      </c>
      <c r="E464" s="342">
        <v>0</v>
      </c>
      <c r="F464" s="304">
        <v>200000</v>
      </c>
      <c r="G464" s="310">
        <v>200000</v>
      </c>
      <c r="H464" s="305">
        <v>200000</v>
      </c>
      <c r="I464" s="311">
        <v>0</v>
      </c>
      <c r="J464" s="310">
        <v>0</v>
      </c>
      <c r="K464" s="310">
        <v>0</v>
      </c>
      <c r="L464" s="312">
        <v>0</v>
      </c>
    </row>
    <row r="465" spans="2:12" ht="15" customHeight="1" x14ac:dyDescent="0.3">
      <c r="B465" s="904"/>
      <c r="C465" s="907"/>
      <c r="D465" s="328" t="s">
        <v>167</v>
      </c>
      <c r="E465" s="342">
        <v>0</v>
      </c>
      <c r="F465" s="304">
        <v>2700000</v>
      </c>
      <c r="G465" s="310">
        <v>2700000</v>
      </c>
      <c r="H465" s="305">
        <v>2700000</v>
      </c>
      <c r="I465" s="311">
        <v>0</v>
      </c>
      <c r="J465" s="310">
        <v>0</v>
      </c>
      <c r="K465" s="310">
        <v>0</v>
      </c>
      <c r="L465" s="312">
        <v>0</v>
      </c>
    </row>
    <row r="466" spans="2:12" ht="15" customHeight="1" x14ac:dyDescent="0.3">
      <c r="B466" s="904"/>
      <c r="C466" s="907"/>
      <c r="D466" s="328" t="s">
        <v>168</v>
      </c>
      <c r="E466" s="342">
        <v>0</v>
      </c>
      <c r="F466" s="304">
        <v>375000</v>
      </c>
      <c r="G466" s="310">
        <v>375000</v>
      </c>
      <c r="H466" s="305">
        <v>375000</v>
      </c>
      <c r="I466" s="311">
        <v>0</v>
      </c>
      <c r="J466" s="310">
        <v>0</v>
      </c>
      <c r="K466" s="310">
        <v>0</v>
      </c>
      <c r="L466" s="312">
        <v>0</v>
      </c>
    </row>
    <row r="467" spans="2:12" ht="15" customHeight="1" x14ac:dyDescent="0.3">
      <c r="B467" s="904"/>
      <c r="C467" s="907"/>
      <c r="D467" s="328" t="s">
        <v>172</v>
      </c>
      <c r="E467" s="342">
        <v>0</v>
      </c>
      <c r="F467" s="304">
        <v>375000</v>
      </c>
      <c r="G467" s="310">
        <v>375000</v>
      </c>
      <c r="H467" s="305">
        <v>375000</v>
      </c>
      <c r="I467" s="311">
        <v>0</v>
      </c>
      <c r="J467" s="310">
        <v>0</v>
      </c>
      <c r="K467" s="310">
        <v>0</v>
      </c>
      <c r="L467" s="312">
        <v>0</v>
      </c>
    </row>
    <row r="468" spans="2:12" ht="15" customHeight="1" x14ac:dyDescent="0.3">
      <c r="B468" s="904"/>
      <c r="C468" s="907"/>
      <c r="D468" s="328" t="s">
        <v>173</v>
      </c>
      <c r="E468" s="342">
        <v>0</v>
      </c>
      <c r="F468" s="304">
        <v>1200000</v>
      </c>
      <c r="G468" s="310">
        <v>1200000</v>
      </c>
      <c r="H468" s="305">
        <v>1200000</v>
      </c>
      <c r="I468" s="311">
        <v>0</v>
      </c>
      <c r="J468" s="310">
        <v>0</v>
      </c>
      <c r="K468" s="310">
        <v>0</v>
      </c>
      <c r="L468" s="312">
        <v>0</v>
      </c>
    </row>
    <row r="469" spans="2:12" ht="15" customHeight="1" x14ac:dyDescent="0.3">
      <c r="B469" s="904"/>
      <c r="C469" s="907"/>
      <c r="D469" s="328" t="s">
        <v>174</v>
      </c>
      <c r="E469" s="342">
        <v>0</v>
      </c>
      <c r="F469" s="304">
        <v>735000</v>
      </c>
      <c r="G469" s="310">
        <v>735000</v>
      </c>
      <c r="H469" s="305">
        <v>735000</v>
      </c>
      <c r="I469" s="311">
        <v>0</v>
      </c>
      <c r="J469" s="310">
        <v>0</v>
      </c>
      <c r="K469" s="310">
        <v>0</v>
      </c>
      <c r="L469" s="312">
        <v>0</v>
      </c>
    </row>
    <row r="470" spans="2:12" ht="15" customHeight="1" x14ac:dyDescent="0.3">
      <c r="B470" s="904"/>
      <c r="C470" s="907"/>
      <c r="D470" s="328" t="s">
        <v>181</v>
      </c>
      <c r="E470" s="342">
        <v>0</v>
      </c>
      <c r="F470" s="304">
        <v>1200000</v>
      </c>
      <c r="G470" s="310">
        <v>1200000</v>
      </c>
      <c r="H470" s="305">
        <v>1200000</v>
      </c>
      <c r="I470" s="311">
        <v>0</v>
      </c>
      <c r="J470" s="310">
        <v>0</v>
      </c>
      <c r="K470" s="310">
        <v>0</v>
      </c>
      <c r="L470" s="312">
        <v>0</v>
      </c>
    </row>
    <row r="471" spans="2:12" ht="15" customHeight="1" x14ac:dyDescent="0.3">
      <c r="B471" s="904"/>
      <c r="C471" s="907"/>
      <c r="D471" s="328" t="s">
        <v>182</v>
      </c>
      <c r="E471" s="342">
        <v>0</v>
      </c>
      <c r="F471" s="304">
        <v>2000000</v>
      </c>
      <c r="G471" s="310">
        <v>2000000</v>
      </c>
      <c r="H471" s="305">
        <v>2000000</v>
      </c>
      <c r="I471" s="311">
        <v>0</v>
      </c>
      <c r="J471" s="310">
        <v>0</v>
      </c>
      <c r="K471" s="310">
        <v>0</v>
      </c>
      <c r="L471" s="312">
        <v>0</v>
      </c>
    </row>
    <row r="472" spans="2:12" ht="15" customHeight="1" x14ac:dyDescent="0.3">
      <c r="B472" s="904"/>
      <c r="C472" s="907"/>
      <c r="D472" s="328" t="s">
        <v>3452</v>
      </c>
      <c r="E472" s="342">
        <v>0</v>
      </c>
      <c r="F472" s="304">
        <v>3000000</v>
      </c>
      <c r="G472" s="310">
        <v>3000000</v>
      </c>
      <c r="H472" s="305">
        <v>3000000</v>
      </c>
      <c r="I472" s="311">
        <v>0</v>
      </c>
      <c r="J472" s="310">
        <v>0</v>
      </c>
      <c r="K472" s="310">
        <v>0</v>
      </c>
      <c r="L472" s="312">
        <v>0</v>
      </c>
    </row>
    <row r="473" spans="2:12" ht="15" customHeight="1" x14ac:dyDescent="0.3">
      <c r="B473" s="904"/>
      <c r="C473" s="908"/>
      <c r="D473" s="328" t="s">
        <v>187</v>
      </c>
      <c r="E473" s="342">
        <v>0</v>
      </c>
      <c r="F473" s="304">
        <v>1800000</v>
      </c>
      <c r="G473" s="310">
        <v>1800000</v>
      </c>
      <c r="H473" s="305">
        <v>1800000</v>
      </c>
      <c r="I473" s="311">
        <v>0</v>
      </c>
      <c r="J473" s="310">
        <v>0</v>
      </c>
      <c r="K473" s="310">
        <v>0</v>
      </c>
      <c r="L473" s="312">
        <v>0</v>
      </c>
    </row>
    <row r="474" spans="2:12" ht="15" customHeight="1" x14ac:dyDescent="0.3">
      <c r="B474" s="904"/>
      <c r="C474" s="906" t="s">
        <v>3039</v>
      </c>
      <c r="D474" s="328" t="s">
        <v>161</v>
      </c>
      <c r="E474" s="342">
        <v>0</v>
      </c>
      <c r="F474" s="304">
        <v>1000000</v>
      </c>
      <c r="G474" s="310">
        <v>1000000</v>
      </c>
      <c r="H474" s="305">
        <v>1000000</v>
      </c>
      <c r="I474" s="311">
        <v>0</v>
      </c>
      <c r="J474" s="310">
        <v>0</v>
      </c>
      <c r="K474" s="310">
        <v>0</v>
      </c>
      <c r="L474" s="312">
        <v>0</v>
      </c>
    </row>
    <row r="475" spans="2:12" ht="15" customHeight="1" x14ac:dyDescent="0.3">
      <c r="B475" s="904"/>
      <c r="C475" s="907"/>
      <c r="D475" s="328" t="s">
        <v>162</v>
      </c>
      <c r="E475" s="342">
        <v>0</v>
      </c>
      <c r="F475" s="304">
        <v>1000000</v>
      </c>
      <c r="G475" s="310">
        <v>1000000</v>
      </c>
      <c r="H475" s="305">
        <v>1000000</v>
      </c>
      <c r="I475" s="311">
        <v>0</v>
      </c>
      <c r="J475" s="310">
        <v>0</v>
      </c>
      <c r="K475" s="310">
        <v>0</v>
      </c>
      <c r="L475" s="312">
        <v>0</v>
      </c>
    </row>
    <row r="476" spans="2:12" ht="15" customHeight="1" x14ac:dyDescent="0.3">
      <c r="B476" s="904"/>
      <c r="C476" s="907"/>
      <c r="D476" s="328" t="s">
        <v>171</v>
      </c>
      <c r="E476" s="342">
        <v>0</v>
      </c>
      <c r="F476" s="304">
        <v>500000</v>
      </c>
      <c r="G476" s="310">
        <v>500000</v>
      </c>
      <c r="H476" s="305">
        <v>500000</v>
      </c>
      <c r="I476" s="311">
        <v>0</v>
      </c>
      <c r="J476" s="310">
        <v>0</v>
      </c>
      <c r="K476" s="310">
        <v>0</v>
      </c>
      <c r="L476" s="312">
        <v>0</v>
      </c>
    </row>
    <row r="477" spans="2:12" ht="15" customHeight="1" x14ac:dyDescent="0.3">
      <c r="B477" s="904"/>
      <c r="C477" s="907"/>
      <c r="D477" s="328" t="s">
        <v>175</v>
      </c>
      <c r="E477" s="342">
        <v>0</v>
      </c>
      <c r="F477" s="304">
        <v>500000</v>
      </c>
      <c r="G477" s="310">
        <v>500000</v>
      </c>
      <c r="H477" s="305">
        <v>500000</v>
      </c>
      <c r="I477" s="311">
        <v>0</v>
      </c>
      <c r="J477" s="310">
        <v>0</v>
      </c>
      <c r="K477" s="310">
        <v>0</v>
      </c>
      <c r="L477" s="312">
        <v>0</v>
      </c>
    </row>
    <row r="478" spans="2:12" ht="15" customHeight="1" x14ac:dyDescent="0.3">
      <c r="B478" s="904"/>
      <c r="C478" s="907"/>
      <c r="D478" s="328" t="s">
        <v>176</v>
      </c>
      <c r="E478" s="342">
        <v>0</v>
      </c>
      <c r="F478" s="304">
        <v>500000</v>
      </c>
      <c r="G478" s="310">
        <v>500000</v>
      </c>
      <c r="H478" s="305">
        <v>500000</v>
      </c>
      <c r="I478" s="311">
        <v>0</v>
      </c>
      <c r="J478" s="310">
        <v>0</v>
      </c>
      <c r="K478" s="310">
        <v>0</v>
      </c>
      <c r="L478" s="312">
        <v>0</v>
      </c>
    </row>
    <row r="479" spans="2:12" ht="15" customHeight="1" x14ac:dyDescent="0.3">
      <c r="B479" s="904"/>
      <c r="C479" s="907"/>
      <c r="D479" s="328" t="s">
        <v>177</v>
      </c>
      <c r="E479" s="342">
        <v>0</v>
      </c>
      <c r="F479" s="304">
        <v>2500000.1818181826</v>
      </c>
      <c r="G479" s="310">
        <v>2500000.1818181826</v>
      </c>
      <c r="H479" s="305">
        <v>2500000.1818181826</v>
      </c>
      <c r="I479" s="311">
        <v>0</v>
      </c>
      <c r="J479" s="310">
        <v>0</v>
      </c>
      <c r="K479" s="310">
        <v>0</v>
      </c>
      <c r="L479" s="312">
        <v>0</v>
      </c>
    </row>
    <row r="480" spans="2:12" ht="15" customHeight="1" x14ac:dyDescent="0.3">
      <c r="B480" s="904"/>
      <c r="C480" s="908"/>
      <c r="D480" s="328" t="s">
        <v>3058</v>
      </c>
      <c r="E480" s="342">
        <v>5400000</v>
      </c>
      <c r="F480" s="304">
        <v>0</v>
      </c>
      <c r="G480" s="310">
        <v>5400000</v>
      </c>
      <c r="H480" s="305">
        <v>2397815</v>
      </c>
      <c r="I480" s="311">
        <v>0</v>
      </c>
      <c r="J480" s="310">
        <v>0</v>
      </c>
      <c r="K480" s="310">
        <v>0</v>
      </c>
      <c r="L480" s="312">
        <v>0</v>
      </c>
    </row>
    <row r="481" spans="2:12" ht="15" customHeight="1" x14ac:dyDescent="0.3">
      <c r="B481" s="904"/>
      <c r="C481" s="906" t="s">
        <v>3040</v>
      </c>
      <c r="D481" s="328" t="s">
        <v>3059</v>
      </c>
      <c r="E481" s="342">
        <v>1500000</v>
      </c>
      <c r="F481" s="304">
        <v>0</v>
      </c>
      <c r="G481" s="310">
        <v>1500000</v>
      </c>
      <c r="H481" s="305">
        <v>1147658</v>
      </c>
      <c r="I481" s="311">
        <v>0</v>
      </c>
      <c r="J481" s="310">
        <v>0</v>
      </c>
      <c r="K481" s="310">
        <v>0</v>
      </c>
      <c r="L481" s="312">
        <v>0</v>
      </c>
    </row>
    <row r="482" spans="2:12" ht="15" customHeight="1" x14ac:dyDescent="0.3">
      <c r="B482" s="904"/>
      <c r="C482" s="908"/>
      <c r="D482" s="328" t="s">
        <v>185</v>
      </c>
      <c r="E482" s="342">
        <v>0</v>
      </c>
      <c r="F482" s="304">
        <v>1500000</v>
      </c>
      <c r="G482" s="310">
        <v>1500000</v>
      </c>
      <c r="H482" s="305">
        <v>1500000</v>
      </c>
      <c r="I482" s="311">
        <v>0</v>
      </c>
      <c r="J482" s="310">
        <v>0</v>
      </c>
      <c r="K482" s="310">
        <v>0</v>
      </c>
      <c r="L482" s="312">
        <v>0</v>
      </c>
    </row>
    <row r="483" spans="2:12" ht="15" customHeight="1" x14ac:dyDescent="0.3">
      <c r="B483" s="905"/>
      <c r="C483" s="313" t="s">
        <v>12</v>
      </c>
      <c r="D483" s="302"/>
      <c r="E483" s="344">
        <f>SUBTOTAL(9,E434:E482)</f>
        <v>74860790</v>
      </c>
      <c r="F483" s="304">
        <f t="shared" ref="F483:L483" si="35">SUBTOTAL(9,F434:F482)</f>
        <v>45196000.18181818</v>
      </c>
      <c r="G483" s="303">
        <f t="shared" si="35"/>
        <v>120056790.18181819</v>
      </c>
      <c r="H483" s="305">
        <f t="shared" si="35"/>
        <v>73993697.181818187</v>
      </c>
      <c r="I483" s="303">
        <f t="shared" si="35"/>
        <v>5459633</v>
      </c>
      <c r="J483" s="303">
        <f t="shared" si="35"/>
        <v>100000</v>
      </c>
      <c r="K483" s="303">
        <f t="shared" si="35"/>
        <v>0</v>
      </c>
      <c r="L483" s="306">
        <f t="shared" si="35"/>
        <v>0</v>
      </c>
    </row>
    <row r="484" spans="2:12" ht="15" customHeight="1" x14ac:dyDescent="0.3">
      <c r="B484" s="881" t="s">
        <v>188</v>
      </c>
      <c r="C484" s="906" t="s">
        <v>3041</v>
      </c>
      <c r="D484" s="386" t="s">
        <v>3060</v>
      </c>
      <c r="E484" s="342">
        <v>8080000.0199999996</v>
      </c>
      <c r="F484" s="304">
        <v>0</v>
      </c>
      <c r="G484" s="310">
        <v>8080000.0199999996</v>
      </c>
      <c r="H484" s="305">
        <v>4011674</v>
      </c>
      <c r="I484" s="311">
        <v>0</v>
      </c>
      <c r="J484" s="310">
        <v>0</v>
      </c>
      <c r="K484" s="310">
        <v>0</v>
      </c>
      <c r="L484" s="312">
        <v>0</v>
      </c>
    </row>
    <row r="485" spans="2:12" ht="15" customHeight="1" x14ac:dyDescent="0.3">
      <c r="B485" s="882"/>
      <c r="C485" s="907"/>
      <c r="D485" s="386" t="s">
        <v>3061</v>
      </c>
      <c r="E485" s="342">
        <v>1750000</v>
      </c>
      <c r="F485" s="304">
        <v>0</v>
      </c>
      <c r="G485" s="310">
        <v>1750000</v>
      </c>
      <c r="H485" s="305">
        <v>1300000</v>
      </c>
      <c r="I485" s="311">
        <v>0</v>
      </c>
      <c r="J485" s="310">
        <v>0</v>
      </c>
      <c r="K485" s="310">
        <v>0</v>
      </c>
      <c r="L485" s="312">
        <v>0</v>
      </c>
    </row>
    <row r="486" spans="2:12" ht="15" customHeight="1" x14ac:dyDescent="0.3">
      <c r="B486" s="882"/>
      <c r="C486" s="907"/>
      <c r="D486" s="386" t="s">
        <v>190</v>
      </c>
      <c r="E486" s="342">
        <v>0</v>
      </c>
      <c r="F486" s="304">
        <v>1000000</v>
      </c>
      <c r="G486" s="310">
        <v>1000000</v>
      </c>
      <c r="H486" s="305">
        <v>1000000</v>
      </c>
      <c r="I486" s="311">
        <v>0</v>
      </c>
      <c r="J486" s="310">
        <v>0</v>
      </c>
      <c r="K486" s="310">
        <v>0</v>
      </c>
      <c r="L486" s="312">
        <v>0</v>
      </c>
    </row>
    <row r="487" spans="2:12" ht="15" customHeight="1" x14ac:dyDescent="0.3">
      <c r="B487" s="882"/>
      <c r="C487" s="907"/>
      <c r="D487" s="386" t="s">
        <v>191</v>
      </c>
      <c r="E487" s="342">
        <v>0</v>
      </c>
      <c r="F487" s="304">
        <v>1000000</v>
      </c>
      <c r="G487" s="310">
        <v>1000000</v>
      </c>
      <c r="H487" s="305">
        <v>1000000</v>
      </c>
      <c r="I487" s="311">
        <v>0</v>
      </c>
      <c r="J487" s="310">
        <v>0</v>
      </c>
      <c r="K487" s="310">
        <v>0</v>
      </c>
      <c r="L487" s="312">
        <v>0</v>
      </c>
    </row>
    <row r="488" spans="2:12" ht="15" customHeight="1" x14ac:dyDescent="0.3">
      <c r="B488" s="882"/>
      <c r="C488" s="907"/>
      <c r="D488" s="386" t="s">
        <v>192</v>
      </c>
      <c r="E488" s="342">
        <v>0</v>
      </c>
      <c r="F488" s="304">
        <v>1750000</v>
      </c>
      <c r="G488" s="310">
        <v>1750000</v>
      </c>
      <c r="H488" s="305">
        <v>1750000</v>
      </c>
      <c r="I488" s="311">
        <v>0</v>
      </c>
      <c r="J488" s="310">
        <v>0</v>
      </c>
      <c r="K488" s="310">
        <v>0</v>
      </c>
      <c r="L488" s="312">
        <v>0</v>
      </c>
    </row>
    <row r="489" spans="2:12" ht="15" customHeight="1" x14ac:dyDescent="0.3">
      <c r="B489" s="882"/>
      <c r="C489" s="907"/>
      <c r="D489" s="386" t="s">
        <v>194</v>
      </c>
      <c r="E489" s="342">
        <v>0</v>
      </c>
      <c r="F489" s="304">
        <v>21400000</v>
      </c>
      <c r="G489" s="310">
        <v>21400000</v>
      </c>
      <c r="H489" s="305">
        <v>13700000</v>
      </c>
      <c r="I489" s="311">
        <v>7700000</v>
      </c>
      <c r="J489" s="310">
        <v>0</v>
      </c>
      <c r="K489" s="310">
        <v>0</v>
      </c>
      <c r="L489" s="312">
        <v>0</v>
      </c>
    </row>
    <row r="490" spans="2:12" ht="15" customHeight="1" x14ac:dyDescent="0.3">
      <c r="B490" s="882"/>
      <c r="C490" s="907"/>
      <c r="D490" s="386" t="s">
        <v>3062</v>
      </c>
      <c r="E490" s="342">
        <v>2875000</v>
      </c>
      <c r="F490" s="304">
        <v>0</v>
      </c>
      <c r="G490" s="310">
        <v>2875000</v>
      </c>
      <c r="H490" s="305">
        <v>2875000</v>
      </c>
      <c r="I490" s="311">
        <v>0</v>
      </c>
      <c r="J490" s="310">
        <v>0</v>
      </c>
      <c r="K490" s="310">
        <v>0</v>
      </c>
      <c r="L490" s="312">
        <v>0</v>
      </c>
    </row>
    <row r="491" spans="2:12" ht="15" customHeight="1" x14ac:dyDescent="0.3">
      <c r="B491" s="882"/>
      <c r="C491" s="907"/>
      <c r="D491" s="386" t="s">
        <v>3063</v>
      </c>
      <c r="E491" s="342">
        <v>6625000</v>
      </c>
      <c r="F491" s="304">
        <v>0</v>
      </c>
      <c r="G491" s="310">
        <v>6625000</v>
      </c>
      <c r="H491" s="305">
        <v>2656000</v>
      </c>
      <c r="I491" s="311">
        <v>1650000</v>
      </c>
      <c r="J491" s="310">
        <v>760000</v>
      </c>
      <c r="K491" s="310">
        <v>0</v>
      </c>
      <c r="L491" s="312">
        <v>0</v>
      </c>
    </row>
    <row r="492" spans="2:12" ht="15" customHeight="1" x14ac:dyDescent="0.3">
      <c r="B492" s="882"/>
      <c r="C492" s="907"/>
      <c r="D492" s="386" t="s">
        <v>3064</v>
      </c>
      <c r="E492" s="342">
        <v>2000000</v>
      </c>
      <c r="F492" s="304">
        <v>0</v>
      </c>
      <c r="G492" s="310">
        <v>2000000</v>
      </c>
      <c r="H492" s="305">
        <v>500000</v>
      </c>
      <c r="I492" s="311">
        <v>0</v>
      </c>
      <c r="J492" s="310">
        <v>0</v>
      </c>
      <c r="K492" s="310">
        <v>0</v>
      </c>
      <c r="L492" s="312">
        <v>0</v>
      </c>
    </row>
    <row r="493" spans="2:12" ht="15" customHeight="1" x14ac:dyDescent="0.3">
      <c r="B493" s="882"/>
      <c r="C493" s="907"/>
      <c r="D493" s="386" t="s">
        <v>3065</v>
      </c>
      <c r="E493" s="342">
        <v>2800000</v>
      </c>
      <c r="F493" s="304">
        <v>0</v>
      </c>
      <c r="G493" s="310">
        <v>2800000</v>
      </c>
      <c r="H493" s="305">
        <v>1400000</v>
      </c>
      <c r="I493" s="311">
        <v>0</v>
      </c>
      <c r="J493" s="310">
        <v>0</v>
      </c>
      <c r="K493" s="310">
        <v>0</v>
      </c>
      <c r="L493" s="312">
        <v>0</v>
      </c>
    </row>
    <row r="494" spans="2:12" ht="15" customHeight="1" x14ac:dyDescent="0.3">
      <c r="B494" s="882"/>
      <c r="C494" s="907"/>
      <c r="D494" s="386" t="s">
        <v>3066</v>
      </c>
      <c r="E494" s="342">
        <v>170000</v>
      </c>
      <c r="F494" s="304">
        <v>0</v>
      </c>
      <c r="G494" s="310">
        <v>170000</v>
      </c>
      <c r="H494" s="305">
        <v>0</v>
      </c>
      <c r="I494" s="311">
        <v>170000</v>
      </c>
      <c r="J494" s="310">
        <v>0</v>
      </c>
      <c r="K494" s="310">
        <v>0</v>
      </c>
      <c r="L494" s="312">
        <v>0</v>
      </c>
    </row>
    <row r="495" spans="2:12" ht="15" customHeight="1" x14ac:dyDescent="0.3">
      <c r="B495" s="882"/>
      <c r="C495" s="908"/>
      <c r="D495" s="386" t="s">
        <v>198</v>
      </c>
      <c r="E495" s="342">
        <v>0</v>
      </c>
      <c r="F495" s="304">
        <v>200000</v>
      </c>
      <c r="G495" s="310">
        <v>200000</v>
      </c>
      <c r="H495" s="305">
        <v>200000</v>
      </c>
      <c r="I495" s="311">
        <v>0</v>
      </c>
      <c r="J495" s="310">
        <v>0</v>
      </c>
      <c r="K495" s="310">
        <v>0</v>
      </c>
      <c r="L495" s="312">
        <v>0</v>
      </c>
    </row>
    <row r="496" spans="2:12" ht="15" customHeight="1" x14ac:dyDescent="0.3">
      <c r="B496" s="882"/>
      <c r="C496" s="906" t="s">
        <v>3042</v>
      </c>
      <c r="D496" s="386" t="s">
        <v>189</v>
      </c>
      <c r="E496" s="342">
        <v>0</v>
      </c>
      <c r="F496" s="304">
        <v>300000</v>
      </c>
      <c r="G496" s="310">
        <v>300000</v>
      </c>
      <c r="H496" s="305">
        <v>300000</v>
      </c>
      <c r="I496" s="311">
        <v>0</v>
      </c>
      <c r="J496" s="310">
        <v>0</v>
      </c>
      <c r="K496" s="310">
        <v>0</v>
      </c>
      <c r="L496" s="312">
        <v>0</v>
      </c>
    </row>
    <row r="497" spans="2:12" ht="27.6" x14ac:dyDescent="0.3">
      <c r="B497" s="882"/>
      <c r="C497" s="907"/>
      <c r="D497" s="386" t="s">
        <v>196</v>
      </c>
      <c r="E497" s="342">
        <v>0</v>
      </c>
      <c r="F497" s="304">
        <v>1000000</v>
      </c>
      <c r="G497" s="310">
        <v>1000000</v>
      </c>
      <c r="H497" s="305">
        <v>1000000</v>
      </c>
      <c r="I497" s="311">
        <v>0</v>
      </c>
      <c r="J497" s="310">
        <v>0</v>
      </c>
      <c r="K497" s="310">
        <v>0</v>
      </c>
      <c r="L497" s="312">
        <v>0</v>
      </c>
    </row>
    <row r="498" spans="2:12" ht="15" customHeight="1" x14ac:dyDescent="0.3">
      <c r="B498" s="882"/>
      <c r="C498" s="907"/>
      <c r="D498" s="386" t="s">
        <v>197</v>
      </c>
      <c r="E498" s="342">
        <v>0</v>
      </c>
      <c r="F498" s="304">
        <v>1700000</v>
      </c>
      <c r="G498" s="310">
        <v>1700000</v>
      </c>
      <c r="H498" s="305">
        <v>1700000</v>
      </c>
      <c r="I498" s="311">
        <v>0</v>
      </c>
      <c r="J498" s="310">
        <v>0</v>
      </c>
      <c r="K498" s="310">
        <v>0</v>
      </c>
      <c r="L498" s="312">
        <v>0</v>
      </c>
    </row>
    <row r="499" spans="2:12" ht="15" customHeight="1" x14ac:dyDescent="0.3">
      <c r="B499" s="882"/>
      <c r="C499" s="908"/>
      <c r="D499" s="386" t="s">
        <v>3067</v>
      </c>
      <c r="E499" s="342">
        <v>150000</v>
      </c>
      <c r="F499" s="304">
        <v>0</v>
      </c>
      <c r="G499" s="310">
        <v>150000</v>
      </c>
      <c r="H499" s="305">
        <v>90000</v>
      </c>
      <c r="I499" s="311">
        <v>0</v>
      </c>
      <c r="J499" s="310">
        <v>0</v>
      </c>
      <c r="K499" s="310">
        <v>0</v>
      </c>
      <c r="L499" s="312">
        <v>0</v>
      </c>
    </row>
    <row r="500" spans="2:12" ht="15" customHeight="1" x14ac:dyDescent="0.3">
      <c r="B500" s="882"/>
      <c r="C500" s="906" t="s">
        <v>2507</v>
      </c>
      <c r="D500" s="386" t="s">
        <v>3068</v>
      </c>
      <c r="E500" s="342">
        <v>5520000</v>
      </c>
      <c r="F500" s="304">
        <v>0</v>
      </c>
      <c r="G500" s="310">
        <v>5520000</v>
      </c>
      <c r="H500" s="305">
        <v>2267152</v>
      </c>
      <c r="I500" s="311">
        <v>400000</v>
      </c>
      <c r="J500" s="310">
        <v>0</v>
      </c>
      <c r="K500" s="310">
        <v>0</v>
      </c>
      <c r="L500" s="312">
        <v>0</v>
      </c>
    </row>
    <row r="501" spans="2:12" ht="15" customHeight="1" x14ac:dyDescent="0.3">
      <c r="B501" s="882"/>
      <c r="C501" s="907"/>
      <c r="D501" s="386" t="s">
        <v>193</v>
      </c>
      <c r="E501" s="342">
        <v>0</v>
      </c>
      <c r="F501" s="304">
        <v>500000</v>
      </c>
      <c r="G501" s="310">
        <v>500000</v>
      </c>
      <c r="H501" s="305">
        <v>500000</v>
      </c>
      <c r="I501" s="311">
        <v>0</v>
      </c>
      <c r="J501" s="310">
        <v>0</v>
      </c>
      <c r="K501" s="310">
        <v>0</v>
      </c>
      <c r="L501" s="312">
        <v>0</v>
      </c>
    </row>
    <row r="502" spans="2:12" ht="15" customHeight="1" x14ac:dyDescent="0.3">
      <c r="B502" s="882"/>
      <c r="C502" s="907"/>
      <c r="D502" s="386" t="s">
        <v>195</v>
      </c>
      <c r="E502" s="342">
        <v>0</v>
      </c>
      <c r="F502" s="304">
        <v>1100000</v>
      </c>
      <c r="G502" s="310">
        <v>1100000</v>
      </c>
      <c r="H502" s="305">
        <v>1100000</v>
      </c>
      <c r="I502" s="311">
        <v>0</v>
      </c>
      <c r="J502" s="310">
        <v>0</v>
      </c>
      <c r="K502" s="310">
        <v>0</v>
      </c>
      <c r="L502" s="312">
        <v>0</v>
      </c>
    </row>
    <row r="503" spans="2:12" ht="15" customHeight="1" x14ac:dyDescent="0.3">
      <c r="B503" s="882"/>
      <c r="C503" s="908"/>
      <c r="D503" s="386" t="s">
        <v>3069</v>
      </c>
      <c r="E503" s="342">
        <v>201381</v>
      </c>
      <c r="F503" s="304">
        <v>0</v>
      </c>
      <c r="G503" s="310">
        <v>201381</v>
      </c>
      <c r="H503" s="305">
        <v>21024</v>
      </c>
      <c r="I503" s="311">
        <v>0</v>
      </c>
      <c r="J503" s="310">
        <v>0</v>
      </c>
      <c r="K503" s="310">
        <v>0</v>
      </c>
      <c r="L503" s="312">
        <v>0</v>
      </c>
    </row>
    <row r="504" spans="2:12" ht="15" customHeight="1" x14ac:dyDescent="0.3">
      <c r="B504" s="883"/>
      <c r="C504" s="313" t="s">
        <v>12</v>
      </c>
      <c r="D504" s="302"/>
      <c r="E504" s="344">
        <f>SUBTOTAL(9,E484:E503)</f>
        <v>30171381.02</v>
      </c>
      <c r="F504" s="304">
        <f t="shared" ref="F504:L504" si="36">SUBTOTAL(9,F484:F503)</f>
        <v>29950000</v>
      </c>
      <c r="G504" s="303">
        <f t="shared" si="36"/>
        <v>60121381.019999996</v>
      </c>
      <c r="H504" s="305">
        <f t="shared" si="36"/>
        <v>37370850</v>
      </c>
      <c r="I504" s="303">
        <f t="shared" si="36"/>
        <v>9920000</v>
      </c>
      <c r="J504" s="303">
        <f t="shared" si="36"/>
        <v>760000</v>
      </c>
      <c r="K504" s="303">
        <f t="shared" si="36"/>
        <v>0</v>
      </c>
      <c r="L504" s="306">
        <f t="shared" si="36"/>
        <v>0</v>
      </c>
    </row>
    <row r="505" spans="2:12" ht="15" customHeight="1" x14ac:dyDescent="0.3">
      <c r="B505" s="881" t="s">
        <v>199</v>
      </c>
      <c r="C505" s="906" t="s">
        <v>3043</v>
      </c>
      <c r="D505" s="328" t="s">
        <v>3070</v>
      </c>
      <c r="E505" s="342">
        <v>5380000</v>
      </c>
      <c r="F505" s="304">
        <v>0</v>
      </c>
      <c r="G505" s="310">
        <v>5380000</v>
      </c>
      <c r="H505" s="305">
        <v>3132329</v>
      </c>
      <c r="I505" s="311">
        <v>0</v>
      </c>
      <c r="J505" s="310">
        <v>0</v>
      </c>
      <c r="K505" s="310">
        <v>0</v>
      </c>
      <c r="L505" s="312">
        <v>0</v>
      </c>
    </row>
    <row r="506" spans="2:12" ht="15" customHeight="1" x14ac:dyDescent="0.3">
      <c r="B506" s="882"/>
      <c r="C506" s="908"/>
      <c r="D506" s="328" t="s">
        <v>3071</v>
      </c>
      <c r="E506" s="342">
        <v>2000000</v>
      </c>
      <c r="F506" s="304">
        <v>0</v>
      </c>
      <c r="G506" s="310">
        <v>2000000</v>
      </c>
      <c r="H506" s="305">
        <v>753132</v>
      </c>
      <c r="I506" s="311">
        <v>500000</v>
      </c>
      <c r="J506" s="310">
        <v>0</v>
      </c>
      <c r="K506" s="310">
        <v>0</v>
      </c>
      <c r="L506" s="312">
        <v>0</v>
      </c>
    </row>
    <row r="507" spans="2:12" ht="15" customHeight="1" x14ac:dyDescent="0.3">
      <c r="B507" s="882"/>
      <c r="C507" s="906" t="s">
        <v>3044</v>
      </c>
      <c r="D507" s="328" t="s">
        <v>3072</v>
      </c>
      <c r="E507" s="342">
        <v>474999.59</v>
      </c>
      <c r="F507" s="304">
        <v>0</v>
      </c>
      <c r="G507" s="310">
        <v>474999.59</v>
      </c>
      <c r="H507" s="305">
        <v>287809</v>
      </c>
      <c r="I507" s="311">
        <v>0</v>
      </c>
      <c r="J507" s="310">
        <v>0</v>
      </c>
      <c r="K507" s="310">
        <v>0</v>
      </c>
      <c r="L507" s="312">
        <v>0</v>
      </c>
    </row>
    <row r="508" spans="2:12" ht="15" customHeight="1" x14ac:dyDescent="0.3">
      <c r="B508" s="882"/>
      <c r="C508" s="907"/>
      <c r="D508" s="328" t="s">
        <v>3073</v>
      </c>
      <c r="E508" s="342">
        <v>446999.99</v>
      </c>
      <c r="F508" s="304">
        <v>0</v>
      </c>
      <c r="G508" s="310">
        <v>446999.99</v>
      </c>
      <c r="H508" s="305">
        <v>422000</v>
      </c>
      <c r="I508" s="311">
        <v>0</v>
      </c>
      <c r="J508" s="310">
        <v>0</v>
      </c>
      <c r="K508" s="310">
        <v>0</v>
      </c>
      <c r="L508" s="312">
        <v>0</v>
      </c>
    </row>
    <row r="509" spans="2:12" ht="15" customHeight="1" x14ac:dyDescent="0.3">
      <c r="B509" s="882"/>
      <c r="C509" s="907"/>
      <c r="D509" s="328" t="s">
        <v>200</v>
      </c>
      <c r="E509" s="342">
        <v>0</v>
      </c>
      <c r="F509" s="304">
        <v>710000</v>
      </c>
      <c r="G509" s="310">
        <v>710000</v>
      </c>
      <c r="H509" s="305">
        <v>710000</v>
      </c>
      <c r="I509" s="311">
        <v>0</v>
      </c>
      <c r="J509" s="310">
        <v>0</v>
      </c>
      <c r="K509" s="310">
        <v>0</v>
      </c>
      <c r="L509" s="312">
        <v>0</v>
      </c>
    </row>
    <row r="510" spans="2:12" ht="15" customHeight="1" x14ac:dyDescent="0.3">
      <c r="B510" s="882"/>
      <c r="C510" s="907"/>
      <c r="D510" s="328" t="s">
        <v>201</v>
      </c>
      <c r="E510" s="342">
        <v>0</v>
      </c>
      <c r="F510" s="304">
        <v>497080</v>
      </c>
      <c r="G510" s="310">
        <v>497080</v>
      </c>
      <c r="H510" s="305">
        <v>497080</v>
      </c>
      <c r="I510" s="311">
        <v>0</v>
      </c>
      <c r="J510" s="310">
        <v>0</v>
      </c>
      <c r="K510" s="310">
        <v>0</v>
      </c>
      <c r="L510" s="312">
        <v>0</v>
      </c>
    </row>
    <row r="511" spans="2:12" ht="15" customHeight="1" x14ac:dyDescent="0.3">
      <c r="B511" s="882"/>
      <c r="C511" s="908"/>
      <c r="D511" s="328" t="s">
        <v>202</v>
      </c>
      <c r="E511" s="342">
        <v>0</v>
      </c>
      <c r="F511" s="304">
        <v>600000</v>
      </c>
      <c r="G511" s="310">
        <v>600000</v>
      </c>
      <c r="H511" s="305">
        <v>600000</v>
      </c>
      <c r="I511" s="311">
        <v>0</v>
      </c>
      <c r="J511" s="310">
        <v>0</v>
      </c>
      <c r="K511" s="310">
        <v>0</v>
      </c>
      <c r="L511" s="312">
        <v>0</v>
      </c>
    </row>
    <row r="512" spans="2:12" ht="15" customHeight="1" x14ac:dyDescent="0.3">
      <c r="B512" s="882"/>
      <c r="C512" s="387" t="s">
        <v>3045</v>
      </c>
      <c r="D512" s="328" t="s">
        <v>3074</v>
      </c>
      <c r="E512" s="342">
        <v>100000</v>
      </c>
      <c r="F512" s="304">
        <v>0</v>
      </c>
      <c r="G512" s="310">
        <v>100000</v>
      </c>
      <c r="H512" s="305">
        <v>100000</v>
      </c>
      <c r="I512" s="311">
        <v>0</v>
      </c>
      <c r="J512" s="310">
        <v>0</v>
      </c>
      <c r="K512" s="310">
        <v>0</v>
      </c>
      <c r="L512" s="312">
        <v>0</v>
      </c>
    </row>
    <row r="513" spans="2:12" ht="15" customHeight="1" x14ac:dyDescent="0.3">
      <c r="B513" s="883"/>
      <c r="C513" s="313" t="s">
        <v>12</v>
      </c>
      <c r="D513" s="302"/>
      <c r="E513" s="344">
        <f>SUBTOTAL(9,E505:E512)</f>
        <v>8401999.5800000001</v>
      </c>
      <c r="F513" s="304">
        <f t="shared" ref="F513:L513" si="37">SUBTOTAL(9,F505:F512)</f>
        <v>1807080</v>
      </c>
      <c r="G513" s="303">
        <f t="shared" si="37"/>
        <v>10209079.58</v>
      </c>
      <c r="H513" s="305">
        <f t="shared" si="37"/>
        <v>6502350</v>
      </c>
      <c r="I513" s="303">
        <f t="shared" si="37"/>
        <v>500000</v>
      </c>
      <c r="J513" s="303">
        <f t="shared" si="37"/>
        <v>0</v>
      </c>
      <c r="K513" s="303">
        <f t="shared" si="37"/>
        <v>0</v>
      </c>
      <c r="L513" s="306">
        <f t="shared" si="37"/>
        <v>0</v>
      </c>
    </row>
    <row r="514" spans="2:12" ht="15" customHeight="1" x14ac:dyDescent="0.3">
      <c r="B514" s="379" t="s">
        <v>3490</v>
      </c>
      <c r="C514" s="340"/>
      <c r="D514" s="340"/>
      <c r="E514" s="352">
        <f>SUBTOTAL(9,E434:E513)</f>
        <v>113434170.59999999</v>
      </c>
      <c r="F514" s="341">
        <f t="shared" ref="F514:L514" si="38">SUBTOTAL(9,F434:F513)</f>
        <v>76953080.181818187</v>
      </c>
      <c r="G514" s="353">
        <f t="shared" si="38"/>
        <v>190387250.78181818</v>
      </c>
      <c r="H514" s="341">
        <f t="shared" si="38"/>
        <v>117866897.18181819</v>
      </c>
      <c r="I514" s="341">
        <f t="shared" si="38"/>
        <v>15879633</v>
      </c>
      <c r="J514" s="341">
        <f t="shared" si="38"/>
        <v>860000</v>
      </c>
      <c r="K514" s="341">
        <f t="shared" si="38"/>
        <v>0</v>
      </c>
      <c r="L514" s="371">
        <f t="shared" si="38"/>
        <v>0</v>
      </c>
    </row>
    <row r="515" spans="2:12" ht="18" customHeight="1" x14ac:dyDescent="0.3">
      <c r="B515" s="878" t="s">
        <v>463</v>
      </c>
      <c r="C515" s="879"/>
      <c r="D515" s="879"/>
      <c r="E515" s="879"/>
      <c r="F515" s="879"/>
      <c r="G515" s="879"/>
      <c r="H515" s="879"/>
      <c r="I515" s="879"/>
      <c r="J515" s="879"/>
      <c r="K515" s="879"/>
      <c r="L515" s="880"/>
    </row>
    <row r="516" spans="2:12" ht="15" customHeight="1" x14ac:dyDescent="0.3">
      <c r="B516" s="881" t="s">
        <v>203</v>
      </c>
      <c r="C516" s="884" t="s">
        <v>3075</v>
      </c>
      <c r="D516" s="328" t="s">
        <v>3086</v>
      </c>
      <c r="E516" s="342">
        <v>1959000</v>
      </c>
      <c r="F516" s="304">
        <v>0</v>
      </c>
      <c r="G516" s="310">
        <v>1959000</v>
      </c>
      <c r="H516" s="305">
        <v>897082</v>
      </c>
      <c r="I516" s="311">
        <v>0</v>
      </c>
      <c r="J516" s="310">
        <v>0</v>
      </c>
      <c r="K516" s="310">
        <v>0</v>
      </c>
      <c r="L516" s="312">
        <v>0</v>
      </c>
    </row>
    <row r="517" spans="2:12" ht="15" customHeight="1" x14ac:dyDescent="0.3">
      <c r="B517" s="882"/>
      <c r="C517" s="885"/>
      <c r="D517" s="328" t="s">
        <v>3087</v>
      </c>
      <c r="E517" s="342">
        <v>340000</v>
      </c>
      <c r="F517" s="304">
        <v>0</v>
      </c>
      <c r="G517" s="310">
        <v>340000</v>
      </c>
      <c r="H517" s="305">
        <v>340000</v>
      </c>
      <c r="I517" s="311">
        <v>0</v>
      </c>
      <c r="J517" s="310">
        <v>0</v>
      </c>
      <c r="K517" s="310">
        <v>0</v>
      </c>
      <c r="L517" s="312">
        <v>0</v>
      </c>
    </row>
    <row r="518" spans="2:12" ht="15" customHeight="1" x14ac:dyDescent="0.3">
      <c r="B518" s="882"/>
      <c r="C518" s="885"/>
      <c r="D518" s="328" t="s">
        <v>3088</v>
      </c>
      <c r="E518" s="342">
        <v>7300000</v>
      </c>
      <c r="F518" s="304">
        <v>0</v>
      </c>
      <c r="G518" s="310">
        <v>7300000</v>
      </c>
      <c r="H518" s="305">
        <v>800000</v>
      </c>
      <c r="I518" s="311">
        <v>0</v>
      </c>
      <c r="J518" s="310">
        <v>0</v>
      </c>
      <c r="K518" s="310">
        <v>0</v>
      </c>
      <c r="L518" s="312">
        <v>0</v>
      </c>
    </row>
    <row r="519" spans="2:12" ht="15" customHeight="1" x14ac:dyDescent="0.3">
      <c r="B519" s="882"/>
      <c r="C519" s="885"/>
      <c r="D519" s="328" t="s">
        <v>3089</v>
      </c>
      <c r="E519" s="342">
        <v>101999.58</v>
      </c>
      <c r="F519" s="304">
        <v>0</v>
      </c>
      <c r="G519" s="310">
        <v>101999.58</v>
      </c>
      <c r="H519" s="305">
        <v>82000</v>
      </c>
      <c r="I519" s="311">
        <v>0</v>
      </c>
      <c r="J519" s="310">
        <v>0</v>
      </c>
      <c r="K519" s="310">
        <v>0</v>
      </c>
      <c r="L519" s="312">
        <v>0</v>
      </c>
    </row>
    <row r="520" spans="2:12" ht="15" customHeight="1" x14ac:dyDescent="0.3">
      <c r="B520" s="882"/>
      <c r="C520" s="885"/>
      <c r="D520" s="328" t="s">
        <v>204</v>
      </c>
      <c r="E520" s="342">
        <v>0</v>
      </c>
      <c r="F520" s="304">
        <v>52020</v>
      </c>
      <c r="G520" s="310">
        <v>52020</v>
      </c>
      <c r="H520" s="305">
        <v>52020</v>
      </c>
      <c r="I520" s="311">
        <v>0</v>
      </c>
      <c r="J520" s="310">
        <v>0</v>
      </c>
      <c r="K520" s="310">
        <v>0</v>
      </c>
      <c r="L520" s="312">
        <v>0</v>
      </c>
    </row>
    <row r="521" spans="2:12" ht="15" customHeight="1" x14ac:dyDescent="0.3">
      <c r="B521" s="882"/>
      <c r="C521" s="885"/>
      <c r="D521" s="328" t="s">
        <v>205</v>
      </c>
      <c r="E521" s="342">
        <v>0</v>
      </c>
      <c r="F521" s="304">
        <v>416160</v>
      </c>
      <c r="G521" s="310">
        <v>416160</v>
      </c>
      <c r="H521" s="305">
        <v>416160</v>
      </c>
      <c r="I521" s="311">
        <v>0</v>
      </c>
      <c r="J521" s="310">
        <v>0</v>
      </c>
      <c r="K521" s="310">
        <v>0</v>
      </c>
      <c r="L521" s="312">
        <v>0</v>
      </c>
    </row>
    <row r="522" spans="2:12" ht="15" customHeight="1" x14ac:dyDescent="0.3">
      <c r="B522" s="882"/>
      <c r="C522" s="885"/>
      <c r="D522" s="328" t="s">
        <v>208</v>
      </c>
      <c r="E522" s="342">
        <v>0</v>
      </c>
      <c r="F522" s="304">
        <v>308080</v>
      </c>
      <c r="G522" s="310">
        <v>308080</v>
      </c>
      <c r="H522" s="305">
        <v>308080</v>
      </c>
      <c r="I522" s="311">
        <v>0</v>
      </c>
      <c r="J522" s="310">
        <v>0</v>
      </c>
      <c r="K522" s="310">
        <v>0</v>
      </c>
      <c r="L522" s="312">
        <v>0</v>
      </c>
    </row>
    <row r="523" spans="2:12" ht="15" customHeight="1" x14ac:dyDescent="0.3">
      <c r="B523" s="882"/>
      <c r="C523" s="885"/>
      <c r="D523" s="328" t="s">
        <v>210</v>
      </c>
      <c r="E523" s="342">
        <v>0</v>
      </c>
      <c r="F523" s="304">
        <v>3799999.9999999995</v>
      </c>
      <c r="G523" s="310">
        <v>3799999.9999999995</v>
      </c>
      <c r="H523" s="305">
        <v>3799999.9999999995</v>
      </c>
      <c r="I523" s="311">
        <v>0</v>
      </c>
      <c r="J523" s="310">
        <v>0</v>
      </c>
      <c r="K523" s="310">
        <v>0</v>
      </c>
      <c r="L523" s="312">
        <v>0</v>
      </c>
    </row>
    <row r="524" spans="2:12" ht="15" customHeight="1" x14ac:dyDescent="0.3">
      <c r="B524" s="882"/>
      <c r="C524" s="885"/>
      <c r="D524" s="328" t="s">
        <v>211</v>
      </c>
      <c r="E524" s="342">
        <v>0</v>
      </c>
      <c r="F524" s="304">
        <v>438130</v>
      </c>
      <c r="G524" s="310">
        <v>438130</v>
      </c>
      <c r="H524" s="305">
        <v>438130</v>
      </c>
      <c r="I524" s="311">
        <v>0</v>
      </c>
      <c r="J524" s="310">
        <v>0</v>
      </c>
      <c r="K524" s="310">
        <v>0</v>
      </c>
      <c r="L524" s="312">
        <v>0</v>
      </c>
    </row>
    <row r="525" spans="2:12" ht="15" customHeight="1" x14ac:dyDescent="0.3">
      <c r="B525" s="882"/>
      <c r="C525" s="885"/>
      <c r="D525" s="328" t="s">
        <v>212</v>
      </c>
      <c r="E525" s="342">
        <v>0</v>
      </c>
      <c r="F525" s="304">
        <v>104040</v>
      </c>
      <c r="G525" s="310">
        <v>104040</v>
      </c>
      <c r="H525" s="305">
        <v>104040</v>
      </c>
      <c r="I525" s="311">
        <v>0</v>
      </c>
      <c r="J525" s="310">
        <v>0</v>
      </c>
      <c r="K525" s="310">
        <v>0</v>
      </c>
      <c r="L525" s="312">
        <v>0</v>
      </c>
    </row>
    <row r="526" spans="2:12" ht="15" customHeight="1" x14ac:dyDescent="0.3">
      <c r="B526" s="882"/>
      <c r="C526" s="885"/>
      <c r="D526" s="328" t="s">
        <v>213</v>
      </c>
      <c r="E526" s="342">
        <v>0</v>
      </c>
      <c r="F526" s="304">
        <v>150000</v>
      </c>
      <c r="G526" s="310">
        <v>150000</v>
      </c>
      <c r="H526" s="305">
        <v>150000</v>
      </c>
      <c r="I526" s="311">
        <v>0</v>
      </c>
      <c r="J526" s="310">
        <v>0</v>
      </c>
      <c r="K526" s="310">
        <v>0</v>
      </c>
      <c r="L526" s="312">
        <v>0</v>
      </c>
    </row>
    <row r="527" spans="2:12" ht="15" customHeight="1" x14ac:dyDescent="0.3">
      <c r="B527" s="882"/>
      <c r="C527" s="885"/>
      <c r="D527" s="328" t="s">
        <v>214</v>
      </c>
      <c r="E527" s="342">
        <v>0</v>
      </c>
      <c r="F527" s="304">
        <v>104040.00000000001</v>
      </c>
      <c r="G527" s="310">
        <v>104040.00000000001</v>
      </c>
      <c r="H527" s="305">
        <v>104040.00000000001</v>
      </c>
      <c r="I527" s="311">
        <v>0</v>
      </c>
      <c r="J527" s="310">
        <v>0</v>
      </c>
      <c r="K527" s="310">
        <v>0</v>
      </c>
      <c r="L527" s="312">
        <v>0</v>
      </c>
    </row>
    <row r="528" spans="2:12" ht="15" customHeight="1" x14ac:dyDescent="0.3">
      <c r="B528" s="882"/>
      <c r="C528" s="885"/>
      <c r="D528" s="328" t="s">
        <v>215</v>
      </c>
      <c r="E528" s="342">
        <v>0</v>
      </c>
      <c r="F528" s="304">
        <v>7506999.5999999996</v>
      </c>
      <c r="G528" s="310">
        <v>7506999.5999999996</v>
      </c>
      <c r="H528" s="305">
        <v>7506999.5999999996</v>
      </c>
      <c r="I528" s="311">
        <v>0</v>
      </c>
      <c r="J528" s="310">
        <v>0</v>
      </c>
      <c r="K528" s="310">
        <v>0</v>
      </c>
      <c r="L528" s="312">
        <v>0</v>
      </c>
    </row>
    <row r="529" spans="2:12" ht="15" customHeight="1" x14ac:dyDescent="0.3">
      <c r="B529" s="882"/>
      <c r="C529" s="885"/>
      <c r="D529" s="328" t="s">
        <v>216</v>
      </c>
      <c r="E529" s="342">
        <v>0</v>
      </c>
      <c r="F529" s="304">
        <v>14300000</v>
      </c>
      <c r="G529" s="310">
        <v>14300000</v>
      </c>
      <c r="H529" s="305">
        <v>14300000</v>
      </c>
      <c r="I529" s="311">
        <v>0</v>
      </c>
      <c r="J529" s="310">
        <v>0</v>
      </c>
      <c r="K529" s="310">
        <v>0</v>
      </c>
      <c r="L529" s="312">
        <v>0</v>
      </c>
    </row>
    <row r="530" spans="2:12" ht="15" customHeight="1" x14ac:dyDescent="0.3">
      <c r="B530" s="882"/>
      <c r="C530" s="886"/>
      <c r="D530" s="328" t="s">
        <v>219</v>
      </c>
      <c r="E530" s="342">
        <v>0</v>
      </c>
      <c r="F530" s="304">
        <v>750400</v>
      </c>
      <c r="G530" s="310">
        <v>750400</v>
      </c>
      <c r="H530" s="305">
        <v>750400</v>
      </c>
      <c r="I530" s="311">
        <v>0</v>
      </c>
      <c r="J530" s="310">
        <v>0</v>
      </c>
      <c r="K530" s="310">
        <v>0</v>
      </c>
      <c r="L530" s="312">
        <v>0</v>
      </c>
    </row>
    <row r="531" spans="2:12" ht="15" customHeight="1" x14ac:dyDescent="0.3">
      <c r="B531" s="882"/>
      <c r="C531" s="884" t="s">
        <v>3154</v>
      </c>
      <c r="D531" s="328" t="s">
        <v>3090</v>
      </c>
      <c r="E531" s="342">
        <v>3823000</v>
      </c>
      <c r="F531" s="304">
        <v>0</v>
      </c>
      <c r="G531" s="310">
        <v>3823000</v>
      </c>
      <c r="H531" s="305">
        <v>0</v>
      </c>
      <c r="I531" s="311">
        <v>0</v>
      </c>
      <c r="J531" s="310">
        <v>0</v>
      </c>
      <c r="K531" s="310">
        <v>0</v>
      </c>
      <c r="L531" s="312">
        <v>0</v>
      </c>
    </row>
    <row r="532" spans="2:12" ht="15" customHeight="1" x14ac:dyDescent="0.3">
      <c r="B532" s="882"/>
      <c r="C532" s="885"/>
      <c r="D532" s="328" t="s">
        <v>3091</v>
      </c>
      <c r="E532" s="342">
        <v>220000</v>
      </c>
      <c r="F532" s="304">
        <v>0</v>
      </c>
      <c r="G532" s="310">
        <v>220000</v>
      </c>
      <c r="H532" s="305">
        <v>0</v>
      </c>
      <c r="I532" s="311">
        <v>0</v>
      </c>
      <c r="J532" s="310">
        <v>0</v>
      </c>
      <c r="K532" s="310">
        <v>0</v>
      </c>
      <c r="L532" s="312">
        <v>0</v>
      </c>
    </row>
    <row r="533" spans="2:12" ht="15" customHeight="1" x14ac:dyDescent="0.3">
      <c r="B533" s="882"/>
      <c r="C533" s="885"/>
      <c r="D533" s="328" t="s">
        <v>3092</v>
      </c>
      <c r="E533" s="342">
        <v>3710123</v>
      </c>
      <c r="F533" s="304">
        <v>0</v>
      </c>
      <c r="G533" s="310">
        <v>3710123</v>
      </c>
      <c r="H533" s="305">
        <v>0</v>
      </c>
      <c r="I533" s="311">
        <v>0</v>
      </c>
      <c r="J533" s="310">
        <v>0</v>
      </c>
      <c r="K533" s="310">
        <v>0</v>
      </c>
      <c r="L533" s="312">
        <v>0</v>
      </c>
    </row>
    <row r="534" spans="2:12" ht="15" customHeight="1" x14ac:dyDescent="0.3">
      <c r="B534" s="882"/>
      <c r="C534" s="885"/>
      <c r="D534" s="328" t="s">
        <v>3093</v>
      </c>
      <c r="E534" s="342">
        <v>219999.83</v>
      </c>
      <c r="F534" s="304">
        <v>0</v>
      </c>
      <c r="G534" s="310">
        <v>219999.83</v>
      </c>
      <c r="H534" s="305">
        <v>165733</v>
      </c>
      <c r="I534" s="311">
        <v>0</v>
      </c>
      <c r="J534" s="310">
        <v>0</v>
      </c>
      <c r="K534" s="310">
        <v>0</v>
      </c>
      <c r="L534" s="312">
        <v>0</v>
      </c>
    </row>
    <row r="535" spans="2:12" ht="15" customHeight="1" x14ac:dyDescent="0.3">
      <c r="B535" s="882"/>
      <c r="C535" s="885"/>
      <c r="D535" s="328" t="s">
        <v>3094</v>
      </c>
      <c r="E535" s="342">
        <v>2350000</v>
      </c>
      <c r="F535" s="304">
        <v>0</v>
      </c>
      <c r="G535" s="310">
        <v>2350000</v>
      </c>
      <c r="H535" s="305">
        <v>976572</v>
      </c>
      <c r="I535" s="311">
        <v>0</v>
      </c>
      <c r="J535" s="310">
        <v>0</v>
      </c>
      <c r="K535" s="310">
        <v>0</v>
      </c>
      <c r="L535" s="312">
        <v>0</v>
      </c>
    </row>
    <row r="536" spans="2:12" ht="15" customHeight="1" x14ac:dyDescent="0.3">
      <c r="B536" s="882"/>
      <c r="C536" s="885"/>
      <c r="D536" s="328" t="s">
        <v>206</v>
      </c>
      <c r="E536" s="342">
        <v>0</v>
      </c>
      <c r="F536" s="304">
        <v>728279.99999999977</v>
      </c>
      <c r="G536" s="310">
        <v>728279.99999999977</v>
      </c>
      <c r="H536" s="305">
        <v>728279.99999999977</v>
      </c>
      <c r="I536" s="311">
        <v>0</v>
      </c>
      <c r="J536" s="310">
        <v>0</v>
      </c>
      <c r="K536" s="310">
        <v>0</v>
      </c>
      <c r="L536" s="312">
        <v>0</v>
      </c>
    </row>
    <row r="537" spans="2:12" ht="15" customHeight="1" x14ac:dyDescent="0.3">
      <c r="B537" s="882"/>
      <c r="C537" s="885"/>
      <c r="D537" s="328" t="s">
        <v>207</v>
      </c>
      <c r="E537" s="342">
        <v>0</v>
      </c>
      <c r="F537" s="304">
        <v>2288880</v>
      </c>
      <c r="G537" s="310">
        <v>2288880</v>
      </c>
      <c r="H537" s="305">
        <v>2288880</v>
      </c>
      <c r="I537" s="311">
        <v>0</v>
      </c>
      <c r="J537" s="310">
        <v>0</v>
      </c>
      <c r="K537" s="310">
        <v>0</v>
      </c>
      <c r="L537" s="312">
        <v>0</v>
      </c>
    </row>
    <row r="538" spans="2:12" ht="15" customHeight="1" x14ac:dyDescent="0.3">
      <c r="B538" s="882"/>
      <c r="C538" s="885"/>
      <c r="D538" s="328" t="s">
        <v>218</v>
      </c>
      <c r="E538" s="342">
        <v>0</v>
      </c>
      <c r="F538" s="304">
        <v>40000</v>
      </c>
      <c r="G538" s="310">
        <v>40000</v>
      </c>
      <c r="H538" s="305">
        <v>40000</v>
      </c>
      <c r="I538" s="311">
        <v>0</v>
      </c>
      <c r="J538" s="310">
        <v>0</v>
      </c>
      <c r="K538" s="310">
        <v>0</v>
      </c>
      <c r="L538" s="312">
        <v>0</v>
      </c>
    </row>
    <row r="539" spans="2:12" ht="15" customHeight="1" x14ac:dyDescent="0.3">
      <c r="B539" s="882"/>
      <c r="C539" s="886"/>
      <c r="D539" s="328" t="s">
        <v>221</v>
      </c>
      <c r="E539" s="342">
        <v>0</v>
      </c>
      <c r="F539" s="304">
        <v>700000</v>
      </c>
      <c r="G539" s="310">
        <v>700000</v>
      </c>
      <c r="H539" s="305">
        <v>700000</v>
      </c>
      <c r="I539" s="311">
        <v>0</v>
      </c>
      <c r="J539" s="310">
        <v>0</v>
      </c>
      <c r="K539" s="310">
        <v>0</v>
      </c>
      <c r="L539" s="312">
        <v>0</v>
      </c>
    </row>
    <row r="540" spans="2:12" ht="15" customHeight="1" x14ac:dyDescent="0.3">
      <c r="B540" s="882"/>
      <c r="C540" s="885" t="s">
        <v>3076</v>
      </c>
      <c r="D540" s="328" t="s">
        <v>3095</v>
      </c>
      <c r="E540" s="342">
        <v>1530000</v>
      </c>
      <c r="F540" s="304">
        <v>0</v>
      </c>
      <c r="G540" s="310">
        <v>1530000</v>
      </c>
      <c r="H540" s="305">
        <v>458135</v>
      </c>
      <c r="I540" s="311">
        <v>0</v>
      </c>
      <c r="J540" s="310">
        <v>0</v>
      </c>
      <c r="K540" s="310">
        <v>0</v>
      </c>
      <c r="L540" s="312">
        <v>0</v>
      </c>
    </row>
    <row r="541" spans="2:12" ht="15" customHeight="1" x14ac:dyDescent="0.3">
      <c r="B541" s="882"/>
      <c r="C541" s="885"/>
      <c r="D541" s="328" t="s">
        <v>209</v>
      </c>
      <c r="E541" s="342">
        <v>0</v>
      </c>
      <c r="F541" s="304">
        <v>522999.99999999994</v>
      </c>
      <c r="G541" s="310">
        <v>522999.99999999994</v>
      </c>
      <c r="H541" s="305">
        <v>522999.99999999994</v>
      </c>
      <c r="I541" s="311">
        <v>0</v>
      </c>
      <c r="J541" s="310">
        <v>0</v>
      </c>
      <c r="K541" s="310">
        <v>0</v>
      </c>
      <c r="L541" s="312">
        <v>0</v>
      </c>
    </row>
    <row r="542" spans="2:12" ht="15" customHeight="1" x14ac:dyDescent="0.3">
      <c r="B542" s="882"/>
      <c r="C542" s="885"/>
      <c r="D542" s="328" t="s">
        <v>217</v>
      </c>
      <c r="E542" s="342">
        <v>0</v>
      </c>
      <c r="F542" s="304">
        <v>1281134.0400000003</v>
      </c>
      <c r="G542" s="310">
        <v>1281134.0400000003</v>
      </c>
      <c r="H542" s="305">
        <v>1281134.0400000003</v>
      </c>
      <c r="I542" s="311">
        <v>0</v>
      </c>
      <c r="J542" s="310">
        <v>0</v>
      </c>
      <c r="K542" s="310">
        <v>0</v>
      </c>
      <c r="L542" s="312">
        <v>0</v>
      </c>
    </row>
    <row r="543" spans="2:12" ht="15" customHeight="1" x14ac:dyDescent="0.3">
      <c r="B543" s="882"/>
      <c r="C543" s="884" t="s">
        <v>3077</v>
      </c>
      <c r="D543" s="328" t="s">
        <v>220</v>
      </c>
      <c r="E543" s="342">
        <v>0</v>
      </c>
      <c r="F543" s="304">
        <v>300000</v>
      </c>
      <c r="G543" s="310">
        <v>300000</v>
      </c>
      <c r="H543" s="305">
        <v>300000</v>
      </c>
      <c r="I543" s="311">
        <v>0</v>
      </c>
      <c r="J543" s="310">
        <v>0</v>
      </c>
      <c r="K543" s="310">
        <v>0</v>
      </c>
      <c r="L543" s="312">
        <v>0</v>
      </c>
    </row>
    <row r="544" spans="2:12" ht="15" customHeight="1" x14ac:dyDescent="0.3">
      <c r="B544" s="882"/>
      <c r="C544" s="885"/>
      <c r="D544" s="328" t="s">
        <v>222</v>
      </c>
      <c r="E544" s="342">
        <v>0</v>
      </c>
      <c r="F544" s="304">
        <v>125000</v>
      </c>
      <c r="G544" s="310">
        <v>125000</v>
      </c>
      <c r="H544" s="305">
        <v>125000</v>
      </c>
      <c r="I544" s="311">
        <v>0</v>
      </c>
      <c r="J544" s="310">
        <v>0</v>
      </c>
      <c r="K544" s="310">
        <v>0</v>
      </c>
      <c r="L544" s="312">
        <v>0</v>
      </c>
    </row>
    <row r="545" spans="2:12" ht="15" customHeight="1" x14ac:dyDescent="0.3">
      <c r="B545" s="882"/>
      <c r="C545" s="886"/>
      <c r="D545" s="328" t="s">
        <v>223</v>
      </c>
      <c r="E545" s="342">
        <v>0</v>
      </c>
      <c r="F545" s="304">
        <v>1088000</v>
      </c>
      <c r="G545" s="310">
        <v>1088000</v>
      </c>
      <c r="H545" s="305">
        <v>1088000</v>
      </c>
      <c r="I545" s="311">
        <v>0</v>
      </c>
      <c r="J545" s="310">
        <v>0</v>
      </c>
      <c r="K545" s="310">
        <v>0</v>
      </c>
      <c r="L545" s="312">
        <v>0</v>
      </c>
    </row>
    <row r="546" spans="2:12" ht="15" customHeight="1" x14ac:dyDescent="0.3">
      <c r="B546" s="383"/>
      <c r="C546" s="329" t="s">
        <v>12</v>
      </c>
      <c r="D546" s="302"/>
      <c r="E546" s="344">
        <f>SUBTOTAL(9,E516:E545)</f>
        <v>21554122.409999996</v>
      </c>
      <c r="F546" s="304">
        <f t="shared" ref="F546:L546" si="39">SUBTOTAL(9,F516:F545)</f>
        <v>35004163.640000001</v>
      </c>
      <c r="G546" s="303">
        <f t="shared" si="39"/>
        <v>56558286.049999997</v>
      </c>
      <c r="H546" s="305">
        <f t="shared" si="39"/>
        <v>38723685.640000001</v>
      </c>
      <c r="I546" s="303">
        <f t="shared" si="39"/>
        <v>0</v>
      </c>
      <c r="J546" s="303">
        <f t="shared" si="39"/>
        <v>0</v>
      </c>
      <c r="K546" s="303">
        <f t="shared" si="39"/>
        <v>0</v>
      </c>
      <c r="L546" s="306">
        <f t="shared" si="39"/>
        <v>0</v>
      </c>
    </row>
    <row r="547" spans="2:12" ht="15" customHeight="1" x14ac:dyDescent="0.3">
      <c r="B547" s="881" t="s">
        <v>224</v>
      </c>
      <c r="C547" s="884" t="s">
        <v>3078</v>
      </c>
      <c r="D547" s="328" t="s">
        <v>3096</v>
      </c>
      <c r="E547" s="342">
        <v>8432719.9900000002</v>
      </c>
      <c r="F547" s="304">
        <v>0</v>
      </c>
      <c r="G547" s="310">
        <v>8432719.9900000002</v>
      </c>
      <c r="H547" s="305">
        <v>5023411</v>
      </c>
      <c r="I547" s="311">
        <v>0</v>
      </c>
      <c r="J547" s="310">
        <v>0</v>
      </c>
      <c r="K547" s="310">
        <v>0</v>
      </c>
      <c r="L547" s="312">
        <v>0</v>
      </c>
    </row>
    <row r="548" spans="2:12" ht="15" customHeight="1" x14ac:dyDescent="0.3">
      <c r="B548" s="882"/>
      <c r="C548" s="885"/>
      <c r="D548" s="328" t="s">
        <v>3097</v>
      </c>
      <c r="E548" s="342">
        <v>360000</v>
      </c>
      <c r="F548" s="304">
        <v>0</v>
      </c>
      <c r="G548" s="310">
        <v>360000</v>
      </c>
      <c r="H548" s="305">
        <v>321035</v>
      </c>
      <c r="I548" s="311">
        <v>0</v>
      </c>
      <c r="J548" s="310">
        <v>0</v>
      </c>
      <c r="K548" s="310">
        <v>0</v>
      </c>
      <c r="L548" s="312">
        <v>0</v>
      </c>
    </row>
    <row r="549" spans="2:12" ht="15" customHeight="1" x14ac:dyDescent="0.3">
      <c r="B549" s="882"/>
      <c r="C549" s="885"/>
      <c r="D549" s="328" t="s">
        <v>3098</v>
      </c>
      <c r="E549" s="342">
        <v>6609000</v>
      </c>
      <c r="F549" s="304">
        <v>0</v>
      </c>
      <c r="G549" s="310">
        <v>6609000</v>
      </c>
      <c r="H549" s="305">
        <v>3162934</v>
      </c>
      <c r="I549" s="311">
        <v>0</v>
      </c>
      <c r="J549" s="310">
        <v>0</v>
      </c>
      <c r="K549" s="310">
        <v>0</v>
      </c>
      <c r="L549" s="312">
        <v>0</v>
      </c>
    </row>
    <row r="550" spans="2:12" ht="15" customHeight="1" x14ac:dyDescent="0.3">
      <c r="B550" s="882"/>
      <c r="C550" s="885"/>
      <c r="D550" s="328" t="s">
        <v>3099</v>
      </c>
      <c r="E550" s="342">
        <v>179000</v>
      </c>
      <c r="F550" s="304">
        <v>0</v>
      </c>
      <c r="G550" s="310">
        <v>179000</v>
      </c>
      <c r="H550" s="305">
        <v>58550</v>
      </c>
      <c r="I550" s="311">
        <v>0</v>
      </c>
      <c r="J550" s="310">
        <v>0</v>
      </c>
      <c r="K550" s="310">
        <v>0</v>
      </c>
      <c r="L550" s="312">
        <v>0</v>
      </c>
    </row>
    <row r="551" spans="2:12" ht="15" customHeight="1" x14ac:dyDescent="0.3">
      <c r="B551" s="882"/>
      <c r="C551" s="885"/>
      <c r="D551" s="328" t="s">
        <v>3100</v>
      </c>
      <c r="E551" s="342">
        <v>28726999.989999998</v>
      </c>
      <c r="F551" s="304">
        <v>0</v>
      </c>
      <c r="G551" s="310">
        <v>28726999.989999998</v>
      </c>
      <c r="H551" s="305">
        <v>1500000</v>
      </c>
      <c r="I551" s="311">
        <v>0</v>
      </c>
      <c r="J551" s="310">
        <v>0</v>
      </c>
      <c r="K551" s="310">
        <v>0</v>
      </c>
      <c r="L551" s="312">
        <v>0</v>
      </c>
    </row>
    <row r="552" spans="2:12" ht="15" customHeight="1" x14ac:dyDescent="0.3">
      <c r="B552" s="882"/>
      <c r="C552" s="885"/>
      <c r="D552" s="328" t="s">
        <v>3101</v>
      </c>
      <c r="E552" s="342">
        <v>1631999.98</v>
      </c>
      <c r="F552" s="304">
        <v>0</v>
      </c>
      <c r="G552" s="310">
        <v>1631999.98</v>
      </c>
      <c r="H552" s="305">
        <v>431943</v>
      </c>
      <c r="I552" s="311">
        <v>0</v>
      </c>
      <c r="J552" s="310">
        <v>0</v>
      </c>
      <c r="K552" s="310">
        <v>0</v>
      </c>
      <c r="L552" s="312">
        <v>0</v>
      </c>
    </row>
    <row r="553" spans="2:12" ht="15" customHeight="1" x14ac:dyDescent="0.3">
      <c r="B553" s="882"/>
      <c r="C553" s="885"/>
      <c r="D553" s="328" t="s">
        <v>3102</v>
      </c>
      <c r="E553" s="342">
        <v>2254000</v>
      </c>
      <c r="F553" s="304">
        <v>0</v>
      </c>
      <c r="G553" s="310">
        <v>2254000</v>
      </c>
      <c r="H553" s="305">
        <v>1295732</v>
      </c>
      <c r="I553" s="311">
        <v>0</v>
      </c>
      <c r="J553" s="310">
        <v>0</v>
      </c>
      <c r="K553" s="310">
        <v>0</v>
      </c>
      <c r="L553" s="312">
        <v>0</v>
      </c>
    </row>
    <row r="554" spans="2:12" ht="15" customHeight="1" x14ac:dyDescent="0.3">
      <c r="B554" s="882"/>
      <c r="C554" s="885"/>
      <c r="D554" s="328" t="s">
        <v>226</v>
      </c>
      <c r="E554" s="342">
        <v>612000</v>
      </c>
      <c r="F554" s="304">
        <v>612000</v>
      </c>
      <c r="G554" s="310">
        <v>1224000</v>
      </c>
      <c r="H554" s="305">
        <v>874143</v>
      </c>
      <c r="I554" s="311">
        <v>0</v>
      </c>
      <c r="J554" s="310">
        <v>0</v>
      </c>
      <c r="K554" s="310">
        <v>0</v>
      </c>
      <c r="L554" s="312">
        <v>0</v>
      </c>
    </row>
    <row r="555" spans="2:12" ht="15" customHeight="1" x14ac:dyDescent="0.3">
      <c r="B555" s="882"/>
      <c r="C555" s="885"/>
      <c r="D555" s="328" t="s">
        <v>228</v>
      </c>
      <c r="E555" s="342">
        <v>0</v>
      </c>
      <c r="F555" s="304">
        <v>914414.99999999988</v>
      </c>
      <c r="G555" s="310">
        <v>914414.99999999988</v>
      </c>
      <c r="H555" s="305">
        <v>449000</v>
      </c>
      <c r="I555" s="311">
        <v>465414.99999999988</v>
      </c>
      <c r="J555" s="310">
        <v>0</v>
      </c>
      <c r="K555" s="310">
        <v>0</v>
      </c>
      <c r="L555" s="312">
        <v>0</v>
      </c>
    </row>
    <row r="556" spans="2:12" ht="15" customHeight="1" x14ac:dyDescent="0.3">
      <c r="B556" s="882"/>
      <c r="C556" s="885"/>
      <c r="D556" s="328" t="s">
        <v>230</v>
      </c>
      <c r="E556" s="342">
        <v>0</v>
      </c>
      <c r="F556" s="304">
        <v>179000.00000000003</v>
      </c>
      <c r="G556" s="310">
        <v>179000.00000000003</v>
      </c>
      <c r="H556" s="305">
        <v>179000.00000000003</v>
      </c>
      <c r="I556" s="311">
        <v>0</v>
      </c>
      <c r="J556" s="310">
        <v>0</v>
      </c>
      <c r="K556" s="310">
        <v>0</v>
      </c>
      <c r="L556" s="312">
        <v>0</v>
      </c>
    </row>
    <row r="557" spans="2:12" ht="15" customHeight="1" x14ac:dyDescent="0.3">
      <c r="B557" s="882"/>
      <c r="C557" s="885"/>
      <c r="D557" s="328" t="s">
        <v>231</v>
      </c>
      <c r="E557" s="342">
        <v>0</v>
      </c>
      <c r="F557" s="304">
        <v>15056625</v>
      </c>
      <c r="G557" s="310">
        <v>15056625</v>
      </c>
      <c r="H557" s="305">
        <v>2393000</v>
      </c>
      <c r="I557" s="311">
        <v>10369000</v>
      </c>
      <c r="J557" s="310">
        <v>2294625</v>
      </c>
      <c r="K557" s="310">
        <v>0</v>
      </c>
      <c r="L557" s="312">
        <v>0</v>
      </c>
    </row>
    <row r="558" spans="2:12" ht="15" customHeight="1" x14ac:dyDescent="0.3">
      <c r="B558" s="882"/>
      <c r="C558" s="885"/>
      <c r="D558" s="328" t="s">
        <v>232</v>
      </c>
      <c r="E558" s="342">
        <v>0</v>
      </c>
      <c r="F558" s="304">
        <v>1632000</v>
      </c>
      <c r="G558" s="310">
        <v>1632000</v>
      </c>
      <c r="H558" s="305">
        <v>1632000</v>
      </c>
      <c r="I558" s="311">
        <v>0</v>
      </c>
      <c r="J558" s="310">
        <v>0</v>
      </c>
      <c r="K558" s="310">
        <v>0</v>
      </c>
      <c r="L558" s="312">
        <v>0</v>
      </c>
    </row>
    <row r="559" spans="2:12" ht="15" customHeight="1" x14ac:dyDescent="0.3">
      <c r="B559" s="882"/>
      <c r="C559" s="885"/>
      <c r="D559" s="328" t="s">
        <v>235</v>
      </c>
      <c r="E559" s="342">
        <v>0</v>
      </c>
      <c r="F559" s="304">
        <v>22031872.289999999</v>
      </c>
      <c r="G559" s="310">
        <v>22031872.289999999</v>
      </c>
      <c r="H559" s="305">
        <v>4031872.2899999991</v>
      </c>
      <c r="I559" s="311">
        <v>18000000</v>
      </c>
      <c r="J559" s="310">
        <v>0</v>
      </c>
      <c r="K559" s="310">
        <v>0</v>
      </c>
      <c r="L559" s="312">
        <v>0</v>
      </c>
    </row>
    <row r="560" spans="2:12" ht="15" customHeight="1" x14ac:dyDescent="0.3">
      <c r="B560" s="882"/>
      <c r="C560" s="885"/>
      <c r="D560" s="328" t="s">
        <v>238</v>
      </c>
      <c r="E560" s="342">
        <v>0</v>
      </c>
      <c r="F560" s="304">
        <v>33175443.693999998</v>
      </c>
      <c r="G560" s="310">
        <v>33175443.693999998</v>
      </c>
      <c r="H560" s="305">
        <v>33175443.693999998</v>
      </c>
      <c r="I560" s="311">
        <v>0</v>
      </c>
      <c r="J560" s="310">
        <v>0</v>
      </c>
      <c r="K560" s="310">
        <v>0</v>
      </c>
      <c r="L560" s="312">
        <v>0</v>
      </c>
    </row>
    <row r="561" spans="2:12" ht="15" customHeight="1" x14ac:dyDescent="0.3">
      <c r="B561" s="882"/>
      <c r="C561" s="885"/>
      <c r="D561" s="328" t="s">
        <v>3453</v>
      </c>
      <c r="E561" s="342">
        <v>110000.01</v>
      </c>
      <c r="F561" s="304">
        <v>0</v>
      </c>
      <c r="G561" s="310">
        <v>110000.01</v>
      </c>
      <c r="H561" s="305">
        <v>77465</v>
      </c>
      <c r="I561" s="311">
        <v>0</v>
      </c>
      <c r="J561" s="310">
        <v>0</v>
      </c>
      <c r="K561" s="310">
        <v>0</v>
      </c>
      <c r="L561" s="312">
        <v>0</v>
      </c>
    </row>
    <row r="562" spans="2:12" ht="15" customHeight="1" x14ac:dyDescent="0.3">
      <c r="B562" s="882"/>
      <c r="C562" s="886"/>
      <c r="D562" s="328" t="s">
        <v>3103</v>
      </c>
      <c r="E562" s="342">
        <v>500000</v>
      </c>
      <c r="F562" s="304">
        <v>0</v>
      </c>
      <c r="G562" s="310">
        <v>500000</v>
      </c>
      <c r="H562" s="305">
        <v>50000</v>
      </c>
      <c r="I562" s="311">
        <v>0</v>
      </c>
      <c r="J562" s="310">
        <v>0</v>
      </c>
      <c r="K562" s="310">
        <v>0</v>
      </c>
      <c r="L562" s="312">
        <v>0</v>
      </c>
    </row>
    <row r="563" spans="2:12" ht="15" customHeight="1" x14ac:dyDescent="0.3">
      <c r="B563" s="882"/>
      <c r="C563" s="884" t="s">
        <v>3155</v>
      </c>
      <c r="D563" s="328" t="s">
        <v>3104</v>
      </c>
      <c r="E563" s="342">
        <v>19021000</v>
      </c>
      <c r="F563" s="304">
        <v>0</v>
      </c>
      <c r="G563" s="310">
        <v>19021000</v>
      </c>
      <c r="H563" s="305">
        <v>50175</v>
      </c>
      <c r="I563" s="311">
        <v>0</v>
      </c>
      <c r="J563" s="310">
        <v>0</v>
      </c>
      <c r="K563" s="310">
        <v>0</v>
      </c>
      <c r="L563" s="312">
        <v>0</v>
      </c>
    </row>
    <row r="564" spans="2:12" ht="15" customHeight="1" x14ac:dyDescent="0.3">
      <c r="B564" s="882"/>
      <c r="C564" s="885"/>
      <c r="D564" s="328" t="s">
        <v>3105</v>
      </c>
      <c r="E564" s="342">
        <v>12336391</v>
      </c>
      <c r="F564" s="304">
        <v>0</v>
      </c>
      <c r="G564" s="310">
        <v>12336391</v>
      </c>
      <c r="H564" s="305">
        <v>500000</v>
      </c>
      <c r="I564" s="311">
        <v>0</v>
      </c>
      <c r="J564" s="310">
        <v>0</v>
      </c>
      <c r="K564" s="310">
        <v>0</v>
      </c>
      <c r="L564" s="312">
        <v>0</v>
      </c>
    </row>
    <row r="565" spans="2:12" ht="15" customHeight="1" x14ac:dyDescent="0.3">
      <c r="B565" s="882"/>
      <c r="C565" s="885"/>
      <c r="D565" s="328" t="s">
        <v>3106</v>
      </c>
      <c r="E565" s="342">
        <v>8500000</v>
      </c>
      <c r="F565" s="304">
        <v>0</v>
      </c>
      <c r="G565" s="310">
        <v>8500000</v>
      </c>
      <c r="H565" s="305">
        <v>3119978</v>
      </c>
      <c r="I565" s="311">
        <v>0</v>
      </c>
      <c r="J565" s="310">
        <v>0</v>
      </c>
      <c r="K565" s="310">
        <v>0</v>
      </c>
      <c r="L565" s="312">
        <v>0</v>
      </c>
    </row>
    <row r="566" spans="2:12" ht="15" customHeight="1" x14ac:dyDescent="0.3">
      <c r="B566" s="882"/>
      <c r="C566" s="885"/>
      <c r="D566" s="328" t="s">
        <v>3107</v>
      </c>
      <c r="E566" s="342">
        <v>2000000.36</v>
      </c>
      <c r="F566" s="304">
        <v>0</v>
      </c>
      <c r="G566" s="310">
        <v>2000000.36</v>
      </c>
      <c r="H566" s="305">
        <v>1546772</v>
      </c>
      <c r="I566" s="311">
        <v>0</v>
      </c>
      <c r="J566" s="310">
        <v>0</v>
      </c>
      <c r="K566" s="310">
        <v>0</v>
      </c>
      <c r="L566" s="312">
        <v>0</v>
      </c>
    </row>
    <row r="567" spans="2:12" ht="15" customHeight="1" x14ac:dyDescent="0.3">
      <c r="B567" s="882"/>
      <c r="C567" s="885"/>
      <c r="D567" s="328" t="s">
        <v>3108</v>
      </c>
      <c r="E567" s="342">
        <v>291000</v>
      </c>
      <c r="F567" s="304">
        <v>0</v>
      </c>
      <c r="G567" s="310">
        <v>291000</v>
      </c>
      <c r="H567" s="305">
        <v>84898</v>
      </c>
      <c r="I567" s="311">
        <v>0</v>
      </c>
      <c r="J567" s="310">
        <v>0</v>
      </c>
      <c r="K567" s="310">
        <v>0</v>
      </c>
      <c r="L567" s="312">
        <v>0</v>
      </c>
    </row>
    <row r="568" spans="2:12" ht="15" customHeight="1" x14ac:dyDescent="0.3">
      <c r="B568" s="882"/>
      <c r="C568" s="885"/>
      <c r="D568" s="328" t="s">
        <v>225</v>
      </c>
      <c r="E568" s="342">
        <v>0</v>
      </c>
      <c r="F568" s="304">
        <v>1985000</v>
      </c>
      <c r="G568" s="310">
        <v>1985000</v>
      </c>
      <c r="H568" s="305">
        <v>1985000</v>
      </c>
      <c r="I568" s="311">
        <v>0</v>
      </c>
      <c r="J568" s="310">
        <v>0</v>
      </c>
      <c r="K568" s="310">
        <v>0</v>
      </c>
      <c r="L568" s="312">
        <v>0</v>
      </c>
    </row>
    <row r="569" spans="2:12" ht="15" customHeight="1" x14ac:dyDescent="0.3">
      <c r="B569" s="882"/>
      <c r="C569" s="885"/>
      <c r="D569" s="328" t="s">
        <v>236</v>
      </c>
      <c r="E569" s="342">
        <v>0</v>
      </c>
      <c r="F569" s="304">
        <v>2500000</v>
      </c>
      <c r="G569" s="310">
        <v>2500000</v>
      </c>
      <c r="H569" s="305">
        <v>2500000</v>
      </c>
      <c r="I569" s="311">
        <v>0</v>
      </c>
      <c r="J569" s="310">
        <v>0</v>
      </c>
      <c r="K569" s="310">
        <v>0</v>
      </c>
      <c r="L569" s="312">
        <v>0</v>
      </c>
    </row>
    <row r="570" spans="2:12" ht="15" customHeight="1" x14ac:dyDescent="0.3">
      <c r="B570" s="882"/>
      <c r="C570" s="885"/>
      <c r="D570" s="328" t="s">
        <v>237</v>
      </c>
      <c r="E570" s="342">
        <v>0</v>
      </c>
      <c r="F570" s="304">
        <v>600000</v>
      </c>
      <c r="G570" s="310">
        <v>600000</v>
      </c>
      <c r="H570" s="305">
        <v>600000</v>
      </c>
      <c r="I570" s="311">
        <v>0</v>
      </c>
      <c r="J570" s="310">
        <v>0</v>
      </c>
      <c r="K570" s="310">
        <v>0</v>
      </c>
      <c r="L570" s="312">
        <v>0</v>
      </c>
    </row>
    <row r="571" spans="2:12" ht="15" customHeight="1" x14ac:dyDescent="0.3">
      <c r="B571" s="882"/>
      <c r="C571" s="885"/>
      <c r="D571" s="328" t="s">
        <v>239</v>
      </c>
      <c r="E571" s="342">
        <v>0</v>
      </c>
      <c r="F571" s="304">
        <v>50000</v>
      </c>
      <c r="G571" s="310">
        <v>50000</v>
      </c>
      <c r="H571" s="305">
        <v>50000</v>
      </c>
      <c r="I571" s="311">
        <v>0</v>
      </c>
      <c r="J571" s="310">
        <v>0</v>
      </c>
      <c r="K571" s="310">
        <v>0</v>
      </c>
      <c r="L571" s="312">
        <v>0</v>
      </c>
    </row>
    <row r="572" spans="2:12" ht="15" customHeight="1" x14ac:dyDescent="0.3">
      <c r="B572" s="882"/>
      <c r="C572" s="884" t="s">
        <v>3079</v>
      </c>
      <c r="D572" s="328" t="s">
        <v>3109</v>
      </c>
      <c r="E572" s="342">
        <v>979999.95</v>
      </c>
      <c r="F572" s="304">
        <v>0</v>
      </c>
      <c r="G572" s="310">
        <v>979999.95</v>
      </c>
      <c r="H572" s="305">
        <v>313542</v>
      </c>
      <c r="I572" s="311">
        <v>0</v>
      </c>
      <c r="J572" s="310">
        <v>0</v>
      </c>
      <c r="K572" s="310">
        <v>0</v>
      </c>
      <c r="L572" s="312">
        <v>0</v>
      </c>
    </row>
    <row r="573" spans="2:12" ht="15" customHeight="1" x14ac:dyDescent="0.3">
      <c r="B573" s="882"/>
      <c r="C573" s="885"/>
      <c r="D573" s="328" t="s">
        <v>229</v>
      </c>
      <c r="E573" s="342">
        <v>0</v>
      </c>
      <c r="F573" s="304">
        <v>485576</v>
      </c>
      <c r="G573" s="310">
        <v>485576</v>
      </c>
      <c r="H573" s="305">
        <v>485576</v>
      </c>
      <c r="I573" s="311">
        <v>0</v>
      </c>
      <c r="J573" s="310">
        <v>0</v>
      </c>
      <c r="K573" s="310">
        <v>0</v>
      </c>
      <c r="L573" s="312">
        <v>0</v>
      </c>
    </row>
    <row r="574" spans="2:12" ht="15" customHeight="1" x14ac:dyDescent="0.3">
      <c r="B574" s="882"/>
      <c r="C574" s="886"/>
      <c r="D574" s="328" t="s">
        <v>233</v>
      </c>
      <c r="E574" s="342">
        <v>0</v>
      </c>
      <c r="F574" s="304">
        <v>572220</v>
      </c>
      <c r="G574" s="310">
        <v>572220</v>
      </c>
      <c r="H574" s="305">
        <v>572220</v>
      </c>
      <c r="I574" s="311">
        <v>0</v>
      </c>
      <c r="J574" s="310">
        <v>0</v>
      </c>
      <c r="K574" s="310">
        <v>0</v>
      </c>
      <c r="L574" s="312">
        <v>0</v>
      </c>
    </row>
    <row r="575" spans="2:12" ht="15" customHeight="1" x14ac:dyDescent="0.3">
      <c r="B575" s="882"/>
      <c r="C575" s="885" t="s">
        <v>3080</v>
      </c>
      <c r="D575" s="328" t="s">
        <v>3110</v>
      </c>
      <c r="E575" s="342">
        <v>714000</v>
      </c>
      <c r="F575" s="304">
        <v>0</v>
      </c>
      <c r="G575" s="310">
        <v>714000</v>
      </c>
      <c r="H575" s="305">
        <v>370924</v>
      </c>
      <c r="I575" s="311">
        <v>0</v>
      </c>
      <c r="J575" s="310">
        <v>0</v>
      </c>
      <c r="K575" s="310">
        <v>0</v>
      </c>
      <c r="L575" s="312">
        <v>0</v>
      </c>
    </row>
    <row r="576" spans="2:12" ht="15" customHeight="1" x14ac:dyDescent="0.3">
      <c r="B576" s="882"/>
      <c r="C576" s="885"/>
      <c r="D576" s="328" t="s">
        <v>240</v>
      </c>
      <c r="E576" s="342">
        <v>0</v>
      </c>
      <c r="F576" s="304">
        <v>4932857</v>
      </c>
      <c r="G576" s="310">
        <v>4932857</v>
      </c>
      <c r="H576" s="305">
        <v>4932857</v>
      </c>
      <c r="I576" s="311">
        <v>0</v>
      </c>
      <c r="J576" s="310">
        <v>0</v>
      </c>
      <c r="K576" s="310">
        <v>0</v>
      </c>
      <c r="L576" s="312">
        <v>0</v>
      </c>
    </row>
    <row r="577" spans="2:12" ht="15" customHeight="1" x14ac:dyDescent="0.3">
      <c r="B577" s="882"/>
      <c r="C577" s="885"/>
      <c r="D577" s="328" t="s">
        <v>241</v>
      </c>
      <c r="E577" s="342">
        <v>0</v>
      </c>
      <c r="F577" s="304">
        <v>2454602</v>
      </c>
      <c r="G577" s="310">
        <v>2454602</v>
      </c>
      <c r="H577" s="305">
        <v>2454602</v>
      </c>
      <c r="I577" s="311">
        <v>0</v>
      </c>
      <c r="J577" s="310">
        <v>0</v>
      </c>
      <c r="K577" s="310">
        <v>0</v>
      </c>
      <c r="L577" s="312">
        <v>0</v>
      </c>
    </row>
    <row r="578" spans="2:12" ht="15" customHeight="1" x14ac:dyDescent="0.3">
      <c r="B578" s="882"/>
      <c r="C578" s="884" t="s">
        <v>3081</v>
      </c>
      <c r="D578" s="328" t="s">
        <v>3111</v>
      </c>
      <c r="E578" s="342">
        <v>510000</v>
      </c>
      <c r="F578" s="304">
        <v>0</v>
      </c>
      <c r="G578" s="310">
        <v>510000</v>
      </c>
      <c r="H578" s="305">
        <v>100000</v>
      </c>
      <c r="I578" s="311">
        <v>0</v>
      </c>
      <c r="J578" s="310">
        <v>0</v>
      </c>
      <c r="K578" s="310">
        <v>0</v>
      </c>
      <c r="L578" s="312">
        <v>0</v>
      </c>
    </row>
    <row r="579" spans="2:12" ht="15" customHeight="1" x14ac:dyDescent="0.3">
      <c r="B579" s="882"/>
      <c r="C579" s="885"/>
      <c r="D579" s="328" t="s">
        <v>227</v>
      </c>
      <c r="E579" s="342">
        <v>0</v>
      </c>
      <c r="F579" s="304">
        <v>1700000</v>
      </c>
      <c r="G579" s="310">
        <v>1700000</v>
      </c>
      <c r="H579" s="305">
        <v>1700000</v>
      </c>
      <c r="I579" s="311">
        <v>0</v>
      </c>
      <c r="J579" s="310">
        <v>0</v>
      </c>
      <c r="K579" s="310">
        <v>0</v>
      </c>
      <c r="L579" s="312">
        <v>0</v>
      </c>
    </row>
    <row r="580" spans="2:12" ht="15" customHeight="1" x14ac:dyDescent="0.3">
      <c r="B580" s="882"/>
      <c r="C580" s="886"/>
      <c r="D580" s="328" t="s">
        <v>242</v>
      </c>
      <c r="E580" s="342">
        <v>0</v>
      </c>
      <c r="F580" s="304">
        <v>1700000</v>
      </c>
      <c r="G580" s="310">
        <v>1700000</v>
      </c>
      <c r="H580" s="305">
        <v>1700000</v>
      </c>
      <c r="I580" s="311">
        <v>0</v>
      </c>
      <c r="J580" s="310">
        <v>0</v>
      </c>
      <c r="K580" s="310">
        <v>0</v>
      </c>
      <c r="L580" s="312">
        <v>0</v>
      </c>
    </row>
    <row r="581" spans="2:12" ht="15" customHeight="1" x14ac:dyDescent="0.3">
      <c r="B581" s="882"/>
      <c r="C581" s="884" t="s">
        <v>3082</v>
      </c>
      <c r="D581" s="328" t="s">
        <v>3112</v>
      </c>
      <c r="E581" s="342">
        <v>2346000</v>
      </c>
      <c r="F581" s="304">
        <v>0</v>
      </c>
      <c r="G581" s="310">
        <v>2346000</v>
      </c>
      <c r="H581" s="305">
        <v>700000</v>
      </c>
      <c r="I581" s="311">
        <v>0</v>
      </c>
      <c r="J581" s="310">
        <v>0</v>
      </c>
      <c r="K581" s="310">
        <v>0</v>
      </c>
      <c r="L581" s="312">
        <v>0</v>
      </c>
    </row>
    <row r="582" spans="2:12" ht="15" customHeight="1" x14ac:dyDescent="0.3">
      <c r="B582" s="882"/>
      <c r="C582" s="886"/>
      <c r="D582" s="328" t="s">
        <v>234</v>
      </c>
      <c r="E582" s="342">
        <v>0</v>
      </c>
      <c r="F582" s="304">
        <v>2392920</v>
      </c>
      <c r="G582" s="310">
        <v>2392920</v>
      </c>
      <c r="H582" s="305">
        <v>2392920</v>
      </c>
      <c r="I582" s="311">
        <v>0</v>
      </c>
      <c r="J582" s="310">
        <v>0</v>
      </c>
      <c r="K582" s="310">
        <v>0</v>
      </c>
      <c r="L582" s="312">
        <v>0</v>
      </c>
    </row>
    <row r="583" spans="2:12" ht="15" customHeight="1" x14ac:dyDescent="0.3">
      <c r="B583" s="883"/>
      <c r="C583" s="316" t="s">
        <v>12</v>
      </c>
      <c r="D583" s="302"/>
      <c r="E583" s="344">
        <f>SUBTOTAL(9,E547:E582)</f>
        <v>96114111.280000001</v>
      </c>
      <c r="F583" s="304">
        <f t="shared" ref="F583:L583" si="40">SUBTOTAL(9,F547:F582)</f>
        <v>92974530.983999997</v>
      </c>
      <c r="G583" s="303">
        <f t="shared" si="40"/>
        <v>189088642.264</v>
      </c>
      <c r="H583" s="305">
        <f t="shared" si="40"/>
        <v>80814992.983999997</v>
      </c>
      <c r="I583" s="303">
        <f t="shared" si="40"/>
        <v>28834415</v>
      </c>
      <c r="J583" s="303">
        <f t="shared" si="40"/>
        <v>2294625</v>
      </c>
      <c r="K583" s="303">
        <f t="shared" si="40"/>
        <v>0</v>
      </c>
      <c r="L583" s="306">
        <f t="shared" si="40"/>
        <v>0</v>
      </c>
    </row>
    <row r="584" spans="2:12" ht="15" customHeight="1" x14ac:dyDescent="0.3">
      <c r="B584" s="881" t="s">
        <v>243</v>
      </c>
      <c r="C584" s="884" t="s">
        <v>3083</v>
      </c>
      <c r="D584" s="386" t="s">
        <v>3113</v>
      </c>
      <c r="E584" s="342">
        <v>2280000</v>
      </c>
      <c r="F584" s="304">
        <v>0</v>
      </c>
      <c r="G584" s="310">
        <v>2280000</v>
      </c>
      <c r="H584" s="305">
        <v>608313</v>
      </c>
      <c r="I584" s="311">
        <v>0</v>
      </c>
      <c r="J584" s="310">
        <v>0</v>
      </c>
      <c r="K584" s="310">
        <v>0</v>
      </c>
      <c r="L584" s="312">
        <v>0</v>
      </c>
    </row>
    <row r="585" spans="2:12" ht="15" customHeight="1" x14ac:dyDescent="0.3">
      <c r="B585" s="882"/>
      <c r="C585" s="885"/>
      <c r="D585" s="386" t="s">
        <v>244</v>
      </c>
      <c r="E585" s="342">
        <v>0</v>
      </c>
      <c r="F585" s="304">
        <v>260000</v>
      </c>
      <c r="G585" s="310">
        <v>260000</v>
      </c>
      <c r="H585" s="305">
        <v>260000</v>
      </c>
      <c r="I585" s="311">
        <v>0</v>
      </c>
      <c r="J585" s="310">
        <v>0</v>
      </c>
      <c r="K585" s="310">
        <v>0</v>
      </c>
      <c r="L585" s="312">
        <v>0</v>
      </c>
    </row>
    <row r="586" spans="2:12" ht="15" customHeight="1" x14ac:dyDescent="0.3">
      <c r="B586" s="882"/>
      <c r="C586" s="885"/>
      <c r="D586" s="386" t="s">
        <v>245</v>
      </c>
      <c r="E586" s="342">
        <v>0</v>
      </c>
      <c r="F586" s="304">
        <v>3423000</v>
      </c>
      <c r="G586" s="310">
        <v>3423000</v>
      </c>
      <c r="H586" s="305">
        <v>3423000</v>
      </c>
      <c r="I586" s="311">
        <v>0</v>
      </c>
      <c r="J586" s="310">
        <v>0</v>
      </c>
      <c r="K586" s="310">
        <v>0</v>
      </c>
      <c r="L586" s="312">
        <v>0</v>
      </c>
    </row>
    <row r="587" spans="2:12" ht="15" customHeight="1" x14ac:dyDescent="0.3">
      <c r="B587" s="882"/>
      <c r="C587" s="885"/>
      <c r="D587" s="386" t="s">
        <v>247</v>
      </c>
      <c r="E587" s="342">
        <v>0</v>
      </c>
      <c r="F587" s="304">
        <v>8331990</v>
      </c>
      <c r="G587" s="310">
        <v>8331990</v>
      </c>
      <c r="H587" s="305">
        <v>8331990</v>
      </c>
      <c r="I587" s="311">
        <v>0</v>
      </c>
      <c r="J587" s="310">
        <v>0</v>
      </c>
      <c r="K587" s="310">
        <v>0</v>
      </c>
      <c r="L587" s="312">
        <v>0</v>
      </c>
    </row>
    <row r="588" spans="2:12" ht="15" customHeight="1" x14ac:dyDescent="0.3">
      <c r="B588" s="882"/>
      <c r="C588" s="885"/>
      <c r="D588" s="386" t="s">
        <v>3114</v>
      </c>
      <c r="E588" s="342">
        <v>162000</v>
      </c>
      <c r="F588" s="304">
        <v>0</v>
      </c>
      <c r="G588" s="310">
        <v>162000</v>
      </c>
      <c r="H588" s="305">
        <v>101222</v>
      </c>
      <c r="I588" s="311">
        <v>0</v>
      </c>
      <c r="J588" s="310">
        <v>0</v>
      </c>
      <c r="K588" s="310">
        <v>0</v>
      </c>
      <c r="L588" s="312">
        <v>0</v>
      </c>
    </row>
    <row r="589" spans="2:12" ht="15" customHeight="1" x14ac:dyDescent="0.3">
      <c r="B589" s="882"/>
      <c r="C589" s="884" t="s">
        <v>3084</v>
      </c>
      <c r="D589" s="386" t="s">
        <v>3115</v>
      </c>
      <c r="E589" s="342">
        <v>38000</v>
      </c>
      <c r="F589" s="304">
        <v>0</v>
      </c>
      <c r="G589" s="310">
        <v>38000</v>
      </c>
      <c r="H589" s="305">
        <v>17858</v>
      </c>
      <c r="I589" s="311">
        <v>0</v>
      </c>
      <c r="J589" s="310">
        <v>0</v>
      </c>
      <c r="K589" s="310">
        <v>0</v>
      </c>
      <c r="L589" s="312">
        <v>0</v>
      </c>
    </row>
    <row r="590" spans="2:12" ht="15" customHeight="1" x14ac:dyDescent="0.3">
      <c r="B590" s="882"/>
      <c r="C590" s="885"/>
      <c r="D590" s="386" t="s">
        <v>246</v>
      </c>
      <c r="E590" s="342">
        <v>0</v>
      </c>
      <c r="F590" s="304">
        <v>140000</v>
      </c>
      <c r="G590" s="310">
        <v>140000</v>
      </c>
      <c r="H590" s="305">
        <v>140000</v>
      </c>
      <c r="I590" s="311">
        <v>0</v>
      </c>
      <c r="J590" s="310">
        <v>0</v>
      </c>
      <c r="K590" s="310">
        <v>0</v>
      </c>
      <c r="L590" s="312">
        <v>0</v>
      </c>
    </row>
    <row r="591" spans="2:12" ht="15" customHeight="1" x14ac:dyDescent="0.3">
      <c r="B591" s="882"/>
      <c r="C591" s="886"/>
      <c r="D591" s="386" t="s">
        <v>248</v>
      </c>
      <c r="E591" s="342">
        <v>0</v>
      </c>
      <c r="F591" s="304">
        <v>153000</v>
      </c>
      <c r="G591" s="310">
        <v>153000</v>
      </c>
      <c r="H591" s="305">
        <v>153000</v>
      </c>
      <c r="I591" s="311">
        <v>0</v>
      </c>
      <c r="J591" s="310">
        <v>0</v>
      </c>
      <c r="K591" s="310">
        <v>0</v>
      </c>
      <c r="L591" s="312">
        <v>0</v>
      </c>
    </row>
    <row r="592" spans="2:12" ht="15" customHeight="1" x14ac:dyDescent="0.3">
      <c r="B592" s="882"/>
      <c r="C592" s="884" t="s">
        <v>3085</v>
      </c>
      <c r="D592" s="386" t="s">
        <v>3116</v>
      </c>
      <c r="E592" s="342">
        <v>3317974</v>
      </c>
      <c r="F592" s="304">
        <v>0</v>
      </c>
      <c r="G592" s="310">
        <v>3317974</v>
      </c>
      <c r="H592" s="305">
        <v>1184535</v>
      </c>
      <c r="I592" s="311">
        <v>0</v>
      </c>
      <c r="J592" s="310">
        <v>0</v>
      </c>
      <c r="K592" s="310">
        <v>0</v>
      </c>
      <c r="L592" s="312">
        <v>0</v>
      </c>
    </row>
    <row r="593" spans="2:12" ht="15" customHeight="1" x14ac:dyDescent="0.3">
      <c r="B593" s="882"/>
      <c r="C593" s="885"/>
      <c r="D593" s="386" t="s">
        <v>249</v>
      </c>
      <c r="E593" s="342">
        <v>0</v>
      </c>
      <c r="F593" s="304">
        <v>364000</v>
      </c>
      <c r="G593" s="310">
        <v>364000</v>
      </c>
      <c r="H593" s="305">
        <v>364000</v>
      </c>
      <c r="I593" s="311">
        <v>0</v>
      </c>
      <c r="J593" s="310">
        <v>0</v>
      </c>
      <c r="K593" s="310">
        <v>0</v>
      </c>
      <c r="L593" s="312">
        <v>0</v>
      </c>
    </row>
    <row r="594" spans="2:12" ht="15" customHeight="1" x14ac:dyDescent="0.3">
      <c r="B594" s="882"/>
      <c r="C594" s="885"/>
      <c r="D594" s="386" t="s">
        <v>3117</v>
      </c>
      <c r="E594" s="342">
        <v>547400</v>
      </c>
      <c r="F594" s="304">
        <v>0</v>
      </c>
      <c r="G594" s="310">
        <v>547400</v>
      </c>
      <c r="H594" s="305">
        <v>113240</v>
      </c>
      <c r="I594" s="311">
        <v>0</v>
      </c>
      <c r="J594" s="310">
        <v>0</v>
      </c>
      <c r="K594" s="310">
        <v>0</v>
      </c>
      <c r="L594" s="312">
        <v>0</v>
      </c>
    </row>
    <row r="595" spans="2:12" ht="15" customHeight="1" x14ac:dyDescent="0.3">
      <c r="B595" s="882"/>
      <c r="C595" s="886"/>
      <c r="D595" s="386" t="s">
        <v>250</v>
      </c>
      <c r="E595" s="342">
        <v>0</v>
      </c>
      <c r="F595" s="304">
        <v>1330550</v>
      </c>
      <c r="G595" s="310">
        <v>1330550</v>
      </c>
      <c r="H595" s="305">
        <v>1330550</v>
      </c>
      <c r="I595" s="311">
        <v>0</v>
      </c>
      <c r="J595" s="310">
        <v>0</v>
      </c>
      <c r="K595" s="310">
        <v>0</v>
      </c>
      <c r="L595" s="312">
        <v>0</v>
      </c>
    </row>
    <row r="596" spans="2:12" ht="15" customHeight="1" x14ac:dyDescent="0.3">
      <c r="B596" s="883"/>
      <c r="C596" s="302" t="s">
        <v>12</v>
      </c>
      <c r="D596" s="302"/>
      <c r="E596" s="344">
        <f>SUBTOTAL(9,E584:E595)</f>
        <v>6345374</v>
      </c>
      <c r="F596" s="304">
        <f t="shared" ref="F596:L596" si="41">SUBTOTAL(9,F584:F595)</f>
        <v>14002540</v>
      </c>
      <c r="G596" s="303">
        <f t="shared" si="41"/>
        <v>20347914</v>
      </c>
      <c r="H596" s="305">
        <f t="shared" si="41"/>
        <v>16027708</v>
      </c>
      <c r="I596" s="303">
        <f t="shared" si="41"/>
        <v>0</v>
      </c>
      <c r="J596" s="303">
        <f t="shared" si="41"/>
        <v>0</v>
      </c>
      <c r="K596" s="303">
        <f t="shared" si="41"/>
        <v>0</v>
      </c>
      <c r="L596" s="306">
        <f t="shared" si="41"/>
        <v>0</v>
      </c>
    </row>
    <row r="597" spans="2:12" ht="15" customHeight="1" x14ac:dyDescent="0.3">
      <c r="B597" s="379" t="s">
        <v>251</v>
      </c>
      <c r="C597" s="340"/>
      <c r="D597" s="340"/>
      <c r="E597" s="352">
        <f>SUBTOTAL(9,E516:E596)</f>
        <v>124013607.69000001</v>
      </c>
      <c r="F597" s="341">
        <f t="shared" ref="F597:L597" si="42">SUBTOTAL(9,F516:F596)</f>
        <v>141981234.62400001</v>
      </c>
      <c r="G597" s="353">
        <f t="shared" si="42"/>
        <v>265994842.31399998</v>
      </c>
      <c r="H597" s="341">
        <f t="shared" si="42"/>
        <v>135566386.62400001</v>
      </c>
      <c r="I597" s="341">
        <f t="shared" si="42"/>
        <v>28834415</v>
      </c>
      <c r="J597" s="341">
        <f t="shared" si="42"/>
        <v>2294625</v>
      </c>
      <c r="K597" s="341">
        <f t="shared" si="42"/>
        <v>0</v>
      </c>
      <c r="L597" s="371">
        <f t="shared" si="42"/>
        <v>0</v>
      </c>
    </row>
    <row r="598" spans="2:12" ht="18" customHeight="1" x14ac:dyDescent="0.3">
      <c r="B598" s="878" t="s">
        <v>497</v>
      </c>
      <c r="C598" s="879"/>
      <c r="D598" s="879"/>
      <c r="E598" s="879"/>
      <c r="F598" s="879"/>
      <c r="G598" s="879"/>
      <c r="H598" s="879"/>
      <c r="I598" s="879"/>
      <c r="J598" s="879"/>
      <c r="K598" s="879"/>
      <c r="L598" s="880"/>
    </row>
    <row r="599" spans="2:12" ht="15" customHeight="1" x14ac:dyDescent="0.3">
      <c r="B599" s="881" t="s">
        <v>262</v>
      </c>
      <c r="C599" s="884" t="s">
        <v>3122</v>
      </c>
      <c r="D599" s="384" t="s">
        <v>3126</v>
      </c>
      <c r="E599" s="392">
        <v>2145000</v>
      </c>
      <c r="F599" s="318">
        <v>0</v>
      </c>
      <c r="G599" s="323">
        <v>2145000</v>
      </c>
      <c r="H599" s="319">
        <v>347080</v>
      </c>
      <c r="I599" s="323">
        <v>0</v>
      </c>
      <c r="J599" s="323">
        <v>0</v>
      </c>
      <c r="K599" s="323">
        <v>0</v>
      </c>
      <c r="L599" s="325">
        <v>0</v>
      </c>
    </row>
    <row r="600" spans="2:12" ht="15" customHeight="1" x14ac:dyDescent="0.3">
      <c r="B600" s="882"/>
      <c r="C600" s="885"/>
      <c r="D600" s="386" t="s">
        <v>271</v>
      </c>
      <c r="E600" s="393">
        <v>0</v>
      </c>
      <c r="F600" s="304">
        <v>150000</v>
      </c>
      <c r="G600" s="310">
        <v>150000</v>
      </c>
      <c r="H600" s="305">
        <v>150000</v>
      </c>
      <c r="I600" s="310">
        <v>0</v>
      </c>
      <c r="J600" s="310">
        <v>0</v>
      </c>
      <c r="K600" s="310">
        <v>0</v>
      </c>
      <c r="L600" s="312">
        <v>0</v>
      </c>
    </row>
    <row r="601" spans="2:12" ht="15" customHeight="1" x14ac:dyDescent="0.3">
      <c r="B601" s="882"/>
      <c r="C601" s="884" t="s">
        <v>3123</v>
      </c>
      <c r="D601" s="386" t="s">
        <v>3127</v>
      </c>
      <c r="E601" s="393">
        <v>17116000</v>
      </c>
      <c r="F601" s="304">
        <v>0</v>
      </c>
      <c r="G601" s="310">
        <v>17116000</v>
      </c>
      <c r="H601" s="305">
        <v>1671293</v>
      </c>
      <c r="I601" s="310">
        <v>0</v>
      </c>
      <c r="J601" s="310">
        <v>0</v>
      </c>
      <c r="K601" s="310">
        <v>0</v>
      </c>
      <c r="L601" s="312">
        <v>0</v>
      </c>
    </row>
    <row r="602" spans="2:12" ht="15" customHeight="1" x14ac:dyDescent="0.3">
      <c r="B602" s="882"/>
      <c r="C602" s="885"/>
      <c r="D602" s="386" t="s">
        <v>3128</v>
      </c>
      <c r="E602" s="393">
        <v>3100000</v>
      </c>
      <c r="F602" s="304">
        <v>0</v>
      </c>
      <c r="G602" s="310">
        <v>3100000</v>
      </c>
      <c r="H602" s="305">
        <v>2527068</v>
      </c>
      <c r="I602" s="310">
        <v>0</v>
      </c>
      <c r="J602" s="310">
        <v>0</v>
      </c>
      <c r="K602" s="310">
        <v>0</v>
      </c>
      <c r="L602" s="312">
        <v>0</v>
      </c>
    </row>
    <row r="603" spans="2:12" ht="15" customHeight="1" x14ac:dyDescent="0.3">
      <c r="B603" s="882"/>
      <c r="C603" s="885"/>
      <c r="D603" s="386" t="s">
        <v>263</v>
      </c>
      <c r="E603" s="393">
        <v>0</v>
      </c>
      <c r="F603" s="304">
        <v>1000000</v>
      </c>
      <c r="G603" s="310">
        <v>1000000</v>
      </c>
      <c r="H603" s="305">
        <v>1000000</v>
      </c>
      <c r="I603" s="310">
        <v>0</v>
      </c>
      <c r="J603" s="310">
        <v>0</v>
      </c>
      <c r="K603" s="310">
        <v>0</v>
      </c>
      <c r="L603" s="312">
        <v>0</v>
      </c>
    </row>
    <row r="604" spans="2:12" ht="15" customHeight="1" x14ac:dyDescent="0.3">
      <c r="B604" s="882"/>
      <c r="C604" s="885"/>
      <c r="D604" s="386" t="s">
        <v>264</v>
      </c>
      <c r="E604" s="393">
        <v>0</v>
      </c>
      <c r="F604" s="304">
        <v>850000</v>
      </c>
      <c r="G604" s="310">
        <v>850000</v>
      </c>
      <c r="H604" s="305">
        <v>850000</v>
      </c>
      <c r="I604" s="310">
        <v>0</v>
      </c>
      <c r="J604" s="310">
        <v>0</v>
      </c>
      <c r="K604" s="310">
        <v>0</v>
      </c>
      <c r="L604" s="312">
        <v>0</v>
      </c>
    </row>
    <row r="605" spans="2:12" ht="15" customHeight="1" x14ac:dyDescent="0.3">
      <c r="B605" s="882"/>
      <c r="C605" s="885"/>
      <c r="D605" s="386" t="s">
        <v>3129</v>
      </c>
      <c r="E605" s="393">
        <v>500000</v>
      </c>
      <c r="F605" s="304">
        <v>0</v>
      </c>
      <c r="G605" s="310">
        <v>500000</v>
      </c>
      <c r="H605" s="305">
        <v>344445</v>
      </c>
      <c r="I605" s="310">
        <v>0</v>
      </c>
      <c r="J605" s="310">
        <v>0</v>
      </c>
      <c r="K605" s="310">
        <v>0</v>
      </c>
      <c r="L605" s="312">
        <v>0</v>
      </c>
    </row>
    <row r="606" spans="2:12" ht="15" customHeight="1" x14ac:dyDescent="0.3">
      <c r="B606" s="882"/>
      <c r="C606" s="885"/>
      <c r="D606" s="386" t="s">
        <v>3130</v>
      </c>
      <c r="E606" s="393">
        <v>500000</v>
      </c>
      <c r="F606" s="304">
        <v>0</v>
      </c>
      <c r="G606" s="310">
        <v>500000</v>
      </c>
      <c r="H606" s="305">
        <v>25000</v>
      </c>
      <c r="I606" s="310">
        <v>319445</v>
      </c>
      <c r="J606" s="310">
        <v>0</v>
      </c>
      <c r="K606" s="310">
        <v>0</v>
      </c>
      <c r="L606" s="312">
        <v>0</v>
      </c>
    </row>
    <row r="607" spans="2:12" ht="15" customHeight="1" x14ac:dyDescent="0.3">
      <c r="B607" s="882"/>
      <c r="C607" s="885"/>
      <c r="D607" s="386" t="s">
        <v>3131</v>
      </c>
      <c r="E607" s="393">
        <v>520000</v>
      </c>
      <c r="F607" s="304">
        <v>0</v>
      </c>
      <c r="G607" s="310">
        <v>520000</v>
      </c>
      <c r="H607" s="305">
        <v>209222</v>
      </c>
      <c r="I607" s="310">
        <v>0</v>
      </c>
      <c r="J607" s="310">
        <v>0</v>
      </c>
      <c r="K607" s="310">
        <v>0</v>
      </c>
      <c r="L607" s="312">
        <v>0</v>
      </c>
    </row>
    <row r="608" spans="2:12" ht="15" customHeight="1" x14ac:dyDescent="0.3">
      <c r="B608" s="882"/>
      <c r="C608" s="885"/>
      <c r="D608" s="386" t="s">
        <v>3132</v>
      </c>
      <c r="E608" s="393">
        <v>480000</v>
      </c>
      <c r="F608" s="304">
        <v>0</v>
      </c>
      <c r="G608" s="310">
        <v>480000</v>
      </c>
      <c r="H608" s="305">
        <v>429939</v>
      </c>
      <c r="I608" s="310">
        <v>0</v>
      </c>
      <c r="J608" s="310">
        <v>0</v>
      </c>
      <c r="K608" s="310">
        <v>0</v>
      </c>
      <c r="L608" s="312">
        <v>0</v>
      </c>
    </row>
    <row r="609" spans="2:12" ht="15" customHeight="1" x14ac:dyDescent="0.3">
      <c r="B609" s="882"/>
      <c r="C609" s="885"/>
      <c r="D609" s="386" t="s">
        <v>3133</v>
      </c>
      <c r="E609" s="393">
        <v>3505000</v>
      </c>
      <c r="F609" s="304">
        <v>0</v>
      </c>
      <c r="G609" s="310">
        <v>3505000</v>
      </c>
      <c r="H609" s="305">
        <v>183627</v>
      </c>
      <c r="I609" s="310">
        <v>0</v>
      </c>
      <c r="J609" s="310">
        <v>0</v>
      </c>
      <c r="K609" s="310">
        <v>0</v>
      </c>
      <c r="L609" s="312">
        <v>0</v>
      </c>
    </row>
    <row r="610" spans="2:12" ht="15" customHeight="1" x14ac:dyDescent="0.3">
      <c r="B610" s="882"/>
      <c r="C610" s="885"/>
      <c r="D610" s="386" t="s">
        <v>3134</v>
      </c>
      <c r="E610" s="393">
        <v>332500</v>
      </c>
      <c r="F610" s="304">
        <v>0</v>
      </c>
      <c r="G610" s="310">
        <v>332500</v>
      </c>
      <c r="H610" s="305">
        <v>193451</v>
      </c>
      <c r="I610" s="310">
        <v>0</v>
      </c>
      <c r="J610" s="310">
        <v>0</v>
      </c>
      <c r="K610" s="310">
        <v>0</v>
      </c>
      <c r="L610" s="312">
        <v>0</v>
      </c>
    </row>
    <row r="611" spans="2:12" ht="15" customHeight="1" x14ac:dyDescent="0.3">
      <c r="B611" s="882"/>
      <c r="C611" s="885"/>
      <c r="D611" s="386" t="s">
        <v>3135</v>
      </c>
      <c r="E611" s="393">
        <v>1000000</v>
      </c>
      <c r="F611" s="304">
        <v>0</v>
      </c>
      <c r="G611" s="310">
        <v>1000000</v>
      </c>
      <c r="H611" s="305">
        <v>53783</v>
      </c>
      <c r="I611" s="310">
        <v>0</v>
      </c>
      <c r="J611" s="310">
        <v>0</v>
      </c>
      <c r="K611" s="310">
        <v>0</v>
      </c>
      <c r="L611" s="312">
        <v>0</v>
      </c>
    </row>
    <row r="612" spans="2:12" ht="15" customHeight="1" x14ac:dyDescent="0.3">
      <c r="B612" s="882"/>
      <c r="C612" s="885"/>
      <c r="D612" s="386" t="s">
        <v>3136</v>
      </c>
      <c r="E612" s="393">
        <v>1000000</v>
      </c>
      <c r="F612" s="304">
        <v>0</v>
      </c>
      <c r="G612" s="310">
        <v>1000000</v>
      </c>
      <c r="H612" s="305">
        <v>687204</v>
      </c>
      <c r="I612" s="310">
        <v>0</v>
      </c>
      <c r="J612" s="310">
        <v>0</v>
      </c>
      <c r="K612" s="310">
        <v>0</v>
      </c>
      <c r="L612" s="312">
        <v>0</v>
      </c>
    </row>
    <row r="613" spans="2:12" ht="15" customHeight="1" x14ac:dyDescent="0.3">
      <c r="B613" s="882"/>
      <c r="C613" s="885"/>
      <c r="D613" s="386" t="s">
        <v>3137</v>
      </c>
      <c r="E613" s="393">
        <v>500000</v>
      </c>
      <c r="F613" s="304">
        <v>0</v>
      </c>
      <c r="G613" s="310">
        <v>500000</v>
      </c>
      <c r="H613" s="305">
        <v>500000</v>
      </c>
      <c r="I613" s="310">
        <v>0</v>
      </c>
      <c r="J613" s="310">
        <v>0</v>
      </c>
      <c r="K613" s="310">
        <v>0</v>
      </c>
      <c r="L613" s="312">
        <v>0</v>
      </c>
    </row>
    <row r="614" spans="2:12" ht="15" customHeight="1" x14ac:dyDescent="0.3">
      <c r="B614" s="882"/>
      <c r="C614" s="885"/>
      <c r="D614" s="386" t="s">
        <v>266</v>
      </c>
      <c r="E614" s="393">
        <v>0</v>
      </c>
      <c r="F614" s="304">
        <v>500000</v>
      </c>
      <c r="G614" s="310">
        <v>500000</v>
      </c>
      <c r="H614" s="305">
        <v>500000</v>
      </c>
      <c r="I614" s="310">
        <v>0</v>
      </c>
      <c r="J614" s="310">
        <v>0</v>
      </c>
      <c r="K614" s="310">
        <v>0</v>
      </c>
      <c r="L614" s="312">
        <v>0</v>
      </c>
    </row>
    <row r="615" spans="2:12" ht="15" customHeight="1" x14ac:dyDescent="0.3">
      <c r="B615" s="882"/>
      <c r="C615" s="885"/>
      <c r="D615" s="386" t="s">
        <v>267</v>
      </c>
      <c r="E615" s="393">
        <v>0</v>
      </c>
      <c r="F615" s="304">
        <v>2791646</v>
      </c>
      <c r="G615" s="310">
        <v>2791646</v>
      </c>
      <c r="H615" s="305">
        <v>2791646</v>
      </c>
      <c r="I615" s="310">
        <v>0</v>
      </c>
      <c r="J615" s="310">
        <v>0</v>
      </c>
      <c r="K615" s="310">
        <v>0</v>
      </c>
      <c r="L615" s="312">
        <v>0</v>
      </c>
    </row>
    <row r="616" spans="2:12" ht="15" customHeight="1" x14ac:dyDescent="0.3">
      <c r="B616" s="882"/>
      <c r="C616" s="885"/>
      <c r="D616" s="386" t="s">
        <v>268</v>
      </c>
      <c r="E616" s="393">
        <v>0</v>
      </c>
      <c r="F616" s="304">
        <v>500000</v>
      </c>
      <c r="G616" s="310">
        <v>500000</v>
      </c>
      <c r="H616" s="305">
        <v>500000</v>
      </c>
      <c r="I616" s="310">
        <v>0</v>
      </c>
      <c r="J616" s="310">
        <v>0</v>
      </c>
      <c r="K616" s="310">
        <v>0</v>
      </c>
      <c r="L616" s="312">
        <v>0</v>
      </c>
    </row>
    <row r="617" spans="2:12" ht="27.6" x14ac:dyDescent="0.3">
      <c r="B617" s="882"/>
      <c r="C617" s="885"/>
      <c r="D617" s="386" t="s">
        <v>269</v>
      </c>
      <c r="E617" s="393">
        <v>0</v>
      </c>
      <c r="F617" s="304">
        <v>800000</v>
      </c>
      <c r="G617" s="310">
        <v>800000</v>
      </c>
      <c r="H617" s="305">
        <v>800000</v>
      </c>
      <c r="I617" s="310">
        <v>0</v>
      </c>
      <c r="J617" s="310">
        <v>0</v>
      </c>
      <c r="K617" s="310">
        <v>0</v>
      </c>
      <c r="L617" s="312">
        <v>0</v>
      </c>
    </row>
    <row r="618" spans="2:12" ht="15" customHeight="1" x14ac:dyDescent="0.3">
      <c r="B618" s="882"/>
      <c r="C618" s="885"/>
      <c r="D618" s="386" t="s">
        <v>3138</v>
      </c>
      <c r="E618" s="393">
        <v>1330000</v>
      </c>
      <c r="F618" s="304">
        <v>0</v>
      </c>
      <c r="G618" s="310">
        <v>1330000</v>
      </c>
      <c r="H618" s="305">
        <v>600000</v>
      </c>
      <c r="I618" s="310">
        <v>0</v>
      </c>
      <c r="J618" s="310">
        <v>0</v>
      </c>
      <c r="K618" s="310">
        <v>0</v>
      </c>
      <c r="L618" s="312">
        <v>0</v>
      </c>
    </row>
    <row r="619" spans="2:12" ht="15" customHeight="1" x14ac:dyDescent="0.3">
      <c r="B619" s="882"/>
      <c r="C619" s="885"/>
      <c r="D619" s="386" t="s">
        <v>3139</v>
      </c>
      <c r="E619" s="393">
        <v>1000000</v>
      </c>
      <c r="F619" s="304">
        <v>0</v>
      </c>
      <c r="G619" s="310">
        <v>1000000</v>
      </c>
      <c r="H619" s="305">
        <v>134172</v>
      </c>
      <c r="I619" s="310">
        <v>0</v>
      </c>
      <c r="J619" s="310">
        <v>0</v>
      </c>
      <c r="K619" s="310">
        <v>0</v>
      </c>
      <c r="L619" s="312">
        <v>0</v>
      </c>
    </row>
    <row r="620" spans="2:12" ht="15" customHeight="1" x14ac:dyDescent="0.3">
      <c r="B620" s="882"/>
      <c r="C620" s="886"/>
      <c r="D620" s="386" t="s">
        <v>3140</v>
      </c>
      <c r="E620" s="393">
        <v>500000</v>
      </c>
      <c r="F620" s="304">
        <v>0</v>
      </c>
      <c r="G620" s="310">
        <v>500000</v>
      </c>
      <c r="H620" s="305">
        <v>203019</v>
      </c>
      <c r="I620" s="310">
        <v>0</v>
      </c>
      <c r="J620" s="310">
        <v>0</v>
      </c>
      <c r="K620" s="310">
        <v>0</v>
      </c>
      <c r="L620" s="312">
        <v>0</v>
      </c>
    </row>
    <row r="621" spans="2:12" ht="15" customHeight="1" x14ac:dyDescent="0.3">
      <c r="B621" s="882"/>
      <c r="C621" s="884" t="s">
        <v>3124</v>
      </c>
      <c r="D621" s="386" t="s">
        <v>3141</v>
      </c>
      <c r="E621" s="393">
        <v>25172000</v>
      </c>
      <c r="F621" s="304">
        <v>0</v>
      </c>
      <c r="G621" s="310">
        <v>25172000</v>
      </c>
      <c r="H621" s="305">
        <v>17298759</v>
      </c>
      <c r="I621" s="310">
        <v>7192000</v>
      </c>
      <c r="J621" s="310">
        <v>0</v>
      </c>
      <c r="K621" s="310">
        <v>0</v>
      </c>
      <c r="L621" s="312">
        <v>0</v>
      </c>
    </row>
    <row r="622" spans="2:12" ht="15" customHeight="1" x14ac:dyDescent="0.3">
      <c r="B622" s="882"/>
      <c r="C622" s="885"/>
      <c r="D622" s="386" t="s">
        <v>3142</v>
      </c>
      <c r="E622" s="393">
        <v>21425000</v>
      </c>
      <c r="F622" s="304">
        <v>0</v>
      </c>
      <c r="G622" s="310">
        <v>21425000</v>
      </c>
      <c r="H622" s="305">
        <v>2722399</v>
      </c>
      <c r="I622" s="310">
        <v>0</v>
      </c>
      <c r="J622" s="310">
        <v>0</v>
      </c>
      <c r="K622" s="310">
        <v>0</v>
      </c>
      <c r="L622" s="312">
        <v>0</v>
      </c>
    </row>
    <row r="623" spans="2:12" ht="15" customHeight="1" x14ac:dyDescent="0.3">
      <c r="B623" s="882"/>
      <c r="C623" s="885"/>
      <c r="D623" s="386" t="s">
        <v>3143</v>
      </c>
      <c r="E623" s="393">
        <v>29000000</v>
      </c>
      <c r="F623" s="304">
        <v>0</v>
      </c>
      <c r="G623" s="310">
        <v>29000000</v>
      </c>
      <c r="H623" s="305">
        <v>4920674</v>
      </c>
      <c r="I623" s="310">
        <v>0</v>
      </c>
      <c r="J623" s="310">
        <v>0</v>
      </c>
      <c r="K623" s="310">
        <v>0</v>
      </c>
      <c r="L623" s="312">
        <v>0</v>
      </c>
    </row>
    <row r="624" spans="2:12" ht="15" customHeight="1" x14ac:dyDescent="0.3">
      <c r="B624" s="882"/>
      <c r="C624" s="885"/>
      <c r="D624" s="386" t="s">
        <v>270</v>
      </c>
      <c r="E624" s="393">
        <v>0</v>
      </c>
      <c r="F624" s="304">
        <v>500000</v>
      </c>
      <c r="G624" s="310">
        <v>500000</v>
      </c>
      <c r="H624" s="305">
        <v>500000</v>
      </c>
      <c r="I624" s="310">
        <v>0</v>
      </c>
      <c r="J624" s="310">
        <v>0</v>
      </c>
      <c r="K624" s="310">
        <v>0</v>
      </c>
      <c r="L624" s="312">
        <v>0</v>
      </c>
    </row>
    <row r="625" spans="2:12" ht="15" customHeight="1" x14ac:dyDescent="0.3">
      <c r="B625" s="882"/>
      <c r="C625" s="886"/>
      <c r="D625" s="386" t="s">
        <v>3144</v>
      </c>
      <c r="E625" s="393">
        <v>500000</v>
      </c>
      <c r="F625" s="304">
        <v>0</v>
      </c>
      <c r="G625" s="310">
        <v>500000</v>
      </c>
      <c r="H625" s="305">
        <v>500000</v>
      </c>
      <c r="I625" s="310">
        <v>0</v>
      </c>
      <c r="J625" s="310">
        <v>0</v>
      </c>
      <c r="K625" s="310">
        <v>0</v>
      </c>
      <c r="L625" s="312">
        <v>0</v>
      </c>
    </row>
    <row r="626" spans="2:12" ht="27.6" x14ac:dyDescent="0.3">
      <c r="B626" s="882"/>
      <c r="C626" s="382" t="s">
        <v>2988</v>
      </c>
      <c r="D626" s="386" t="s">
        <v>265</v>
      </c>
      <c r="E626" s="393">
        <v>3964000</v>
      </c>
      <c r="F626" s="304">
        <v>10505762.125165701</v>
      </c>
      <c r="G626" s="310">
        <v>14469762.125165701</v>
      </c>
      <c r="H626" s="305">
        <v>3770707.9999999995</v>
      </c>
      <c r="I626" s="310">
        <v>10505762.125165701</v>
      </c>
      <c r="J626" s="310">
        <v>0</v>
      </c>
      <c r="K626" s="310">
        <v>0</v>
      </c>
      <c r="L626" s="312">
        <v>0</v>
      </c>
    </row>
    <row r="627" spans="2:12" ht="15" customHeight="1" x14ac:dyDescent="0.3">
      <c r="B627" s="883"/>
      <c r="C627" s="302" t="s">
        <v>12</v>
      </c>
      <c r="D627" s="302"/>
      <c r="E627" s="394">
        <f>SUBTOTAL(9,E599:E626)</f>
        <v>113589500</v>
      </c>
      <c r="F627" s="304">
        <f t="shared" ref="F627:L627" si="43">SUBTOTAL(9,F599:F626)</f>
        <v>17597408.125165701</v>
      </c>
      <c r="G627" s="303">
        <f t="shared" si="43"/>
        <v>131186908.1251657</v>
      </c>
      <c r="H627" s="305">
        <f t="shared" si="43"/>
        <v>44413489</v>
      </c>
      <c r="I627" s="303">
        <f t="shared" si="43"/>
        <v>18017207.125165701</v>
      </c>
      <c r="J627" s="303">
        <f t="shared" si="43"/>
        <v>0</v>
      </c>
      <c r="K627" s="303">
        <f t="shared" si="43"/>
        <v>0</v>
      </c>
      <c r="L627" s="306">
        <f t="shared" si="43"/>
        <v>0</v>
      </c>
    </row>
    <row r="628" spans="2:12" ht="15" customHeight="1" x14ac:dyDescent="0.3">
      <c r="B628" s="881" t="s">
        <v>272</v>
      </c>
      <c r="C628" s="884" t="s">
        <v>3125</v>
      </c>
      <c r="D628" s="328" t="s">
        <v>273</v>
      </c>
      <c r="E628" s="393">
        <v>0</v>
      </c>
      <c r="F628" s="304">
        <v>1000000</v>
      </c>
      <c r="G628" s="310">
        <v>1000000</v>
      </c>
      <c r="H628" s="305">
        <v>1000000</v>
      </c>
      <c r="I628" s="310">
        <v>0</v>
      </c>
      <c r="J628" s="310">
        <v>0</v>
      </c>
      <c r="K628" s="310">
        <v>0</v>
      </c>
      <c r="L628" s="312">
        <v>0</v>
      </c>
    </row>
    <row r="629" spans="2:12" ht="15" customHeight="1" x14ac:dyDescent="0.3">
      <c r="B629" s="882"/>
      <c r="C629" s="885"/>
      <c r="D629" s="328" t="s">
        <v>274</v>
      </c>
      <c r="E629" s="393">
        <v>5028000</v>
      </c>
      <c r="F629" s="304">
        <v>5728999.5999999996</v>
      </c>
      <c r="G629" s="310">
        <v>10756999.6</v>
      </c>
      <c r="H629" s="305">
        <v>4922942</v>
      </c>
      <c r="I629" s="310">
        <v>5728999.5999999996</v>
      </c>
      <c r="J629" s="310">
        <v>0</v>
      </c>
      <c r="K629" s="310">
        <v>0</v>
      </c>
      <c r="L629" s="312">
        <v>0</v>
      </c>
    </row>
    <row r="630" spans="2:12" ht="27.6" x14ac:dyDescent="0.3">
      <c r="B630" s="882"/>
      <c r="C630" s="885"/>
      <c r="D630" s="328" t="s">
        <v>275</v>
      </c>
      <c r="E630" s="393">
        <v>0</v>
      </c>
      <c r="F630" s="304">
        <v>200000</v>
      </c>
      <c r="G630" s="310">
        <v>200000</v>
      </c>
      <c r="H630" s="305">
        <v>200000</v>
      </c>
      <c r="I630" s="310">
        <v>0</v>
      </c>
      <c r="J630" s="310">
        <v>0</v>
      </c>
      <c r="K630" s="310">
        <v>0</v>
      </c>
      <c r="L630" s="312">
        <v>0</v>
      </c>
    </row>
    <row r="631" spans="2:12" ht="27.6" x14ac:dyDescent="0.3">
      <c r="B631" s="882"/>
      <c r="C631" s="886"/>
      <c r="D631" s="328" t="s">
        <v>276</v>
      </c>
      <c r="E631" s="393">
        <v>0</v>
      </c>
      <c r="F631" s="304">
        <v>250000</v>
      </c>
      <c r="G631" s="310">
        <v>250000</v>
      </c>
      <c r="H631" s="305">
        <v>250000</v>
      </c>
      <c r="I631" s="310">
        <v>0</v>
      </c>
      <c r="J631" s="310">
        <v>0</v>
      </c>
      <c r="K631" s="310">
        <v>0</v>
      </c>
      <c r="L631" s="312">
        <v>0</v>
      </c>
    </row>
    <row r="632" spans="2:12" ht="15" customHeight="1" x14ac:dyDescent="0.3">
      <c r="B632" s="883"/>
      <c r="C632" s="316" t="s">
        <v>12</v>
      </c>
      <c r="D632" s="302"/>
      <c r="E632" s="394">
        <f>SUBTOTAL(9,E628:E631)</f>
        <v>5028000</v>
      </c>
      <c r="F632" s="304">
        <f t="shared" ref="F632:L632" si="44">SUBTOTAL(9,F628:F631)</f>
        <v>7178999.5999999996</v>
      </c>
      <c r="G632" s="303">
        <f t="shared" si="44"/>
        <v>12206999.6</v>
      </c>
      <c r="H632" s="305">
        <f t="shared" si="44"/>
        <v>6372942</v>
      </c>
      <c r="I632" s="303">
        <f t="shared" si="44"/>
        <v>5728999.5999999996</v>
      </c>
      <c r="J632" s="303">
        <f t="shared" si="44"/>
        <v>0</v>
      </c>
      <c r="K632" s="303">
        <f t="shared" si="44"/>
        <v>0</v>
      </c>
      <c r="L632" s="306">
        <f t="shared" si="44"/>
        <v>0</v>
      </c>
    </row>
    <row r="633" spans="2:12" ht="15" customHeight="1" x14ac:dyDescent="0.3">
      <c r="B633" s="881" t="s">
        <v>277</v>
      </c>
      <c r="C633" s="884" t="s">
        <v>277</v>
      </c>
      <c r="D633" s="328" t="s">
        <v>278</v>
      </c>
      <c r="E633" s="393">
        <v>0</v>
      </c>
      <c r="F633" s="304">
        <v>600000</v>
      </c>
      <c r="G633" s="310">
        <v>600000</v>
      </c>
      <c r="H633" s="305">
        <v>600000</v>
      </c>
      <c r="I633" s="310">
        <v>0</v>
      </c>
      <c r="J633" s="310">
        <v>0</v>
      </c>
      <c r="K633" s="310">
        <v>0</v>
      </c>
      <c r="L633" s="312">
        <v>0</v>
      </c>
    </row>
    <row r="634" spans="2:12" ht="15" customHeight="1" x14ac:dyDescent="0.3">
      <c r="B634" s="882"/>
      <c r="C634" s="885"/>
      <c r="D634" s="328" t="s">
        <v>279</v>
      </c>
      <c r="E634" s="393">
        <v>0</v>
      </c>
      <c r="F634" s="304">
        <v>250000</v>
      </c>
      <c r="G634" s="310">
        <v>250000</v>
      </c>
      <c r="H634" s="305">
        <v>250000</v>
      </c>
      <c r="I634" s="310">
        <v>0</v>
      </c>
      <c r="J634" s="310">
        <v>0</v>
      </c>
      <c r="K634" s="310">
        <v>0</v>
      </c>
      <c r="L634" s="312">
        <v>0</v>
      </c>
    </row>
    <row r="635" spans="2:12" ht="15" customHeight="1" x14ac:dyDescent="0.3">
      <c r="B635" s="883"/>
      <c r="C635" s="302" t="s">
        <v>12</v>
      </c>
      <c r="D635" s="302"/>
      <c r="E635" s="394">
        <f>SUBTOTAL(9,E633:E634)</f>
        <v>0</v>
      </c>
      <c r="F635" s="304">
        <f t="shared" ref="F635:L635" si="45">SUBTOTAL(9,F633:F634)</f>
        <v>850000</v>
      </c>
      <c r="G635" s="303">
        <f t="shared" si="45"/>
        <v>850000</v>
      </c>
      <c r="H635" s="305">
        <f t="shared" si="45"/>
        <v>850000</v>
      </c>
      <c r="I635" s="303">
        <f t="shared" si="45"/>
        <v>0</v>
      </c>
      <c r="J635" s="303">
        <f t="shared" si="45"/>
        <v>0</v>
      </c>
      <c r="K635" s="303">
        <f t="shared" si="45"/>
        <v>0</v>
      </c>
      <c r="L635" s="306">
        <f t="shared" si="45"/>
        <v>0</v>
      </c>
    </row>
    <row r="636" spans="2:12" ht="15" customHeight="1" x14ac:dyDescent="0.3">
      <c r="B636" s="379" t="s">
        <v>280</v>
      </c>
      <c r="C636" s="340"/>
      <c r="D636" s="340"/>
      <c r="E636" s="352">
        <f>SUBTOTAL(9,E599:E635)</f>
        <v>118617500</v>
      </c>
      <c r="F636" s="341">
        <f t="shared" ref="F636:L636" si="46">SUBTOTAL(9,F599:F635)</f>
        <v>25626407.725165702</v>
      </c>
      <c r="G636" s="353">
        <f t="shared" si="46"/>
        <v>144243907.72516569</v>
      </c>
      <c r="H636" s="341">
        <f t="shared" si="46"/>
        <v>51636431</v>
      </c>
      <c r="I636" s="341">
        <f t="shared" si="46"/>
        <v>23746206.725165702</v>
      </c>
      <c r="J636" s="341">
        <f t="shared" si="46"/>
        <v>0</v>
      </c>
      <c r="K636" s="341">
        <f t="shared" si="46"/>
        <v>0</v>
      </c>
      <c r="L636" s="371">
        <f t="shared" si="46"/>
        <v>0</v>
      </c>
    </row>
    <row r="637" spans="2:12" ht="18" customHeight="1" x14ac:dyDescent="0.3">
      <c r="B637" s="878" t="s">
        <v>512</v>
      </c>
      <c r="C637" s="879"/>
      <c r="D637" s="879"/>
      <c r="E637" s="879"/>
      <c r="F637" s="879"/>
      <c r="G637" s="879"/>
      <c r="H637" s="879"/>
      <c r="I637" s="879"/>
      <c r="J637" s="879"/>
      <c r="K637" s="879"/>
      <c r="L637" s="880"/>
    </row>
    <row r="638" spans="2:12" ht="27.6" x14ac:dyDescent="0.3">
      <c r="B638" s="881" t="s">
        <v>252</v>
      </c>
      <c r="C638" s="884" t="s">
        <v>2525</v>
      </c>
      <c r="D638" s="386" t="s">
        <v>253</v>
      </c>
      <c r="E638" s="342">
        <v>1823000</v>
      </c>
      <c r="F638" s="304">
        <v>300000</v>
      </c>
      <c r="G638" s="310">
        <v>2123000</v>
      </c>
      <c r="H638" s="305">
        <v>1671173</v>
      </c>
      <c r="I638" s="311">
        <v>0</v>
      </c>
      <c r="J638" s="310">
        <v>0</v>
      </c>
      <c r="K638" s="310">
        <v>0</v>
      </c>
      <c r="L638" s="312">
        <v>0</v>
      </c>
    </row>
    <row r="639" spans="2:12" ht="27.6" x14ac:dyDescent="0.3">
      <c r="B639" s="882"/>
      <c r="C639" s="886"/>
      <c r="D639" s="386" t="s">
        <v>3118</v>
      </c>
      <c r="E639" s="342">
        <v>14500000</v>
      </c>
      <c r="F639" s="304">
        <v>0</v>
      </c>
      <c r="G639" s="310">
        <v>14500000</v>
      </c>
      <c r="H639" s="305">
        <v>13364961</v>
      </c>
      <c r="I639" s="311">
        <v>1000000</v>
      </c>
      <c r="J639" s="310">
        <v>0</v>
      </c>
      <c r="K639" s="310">
        <v>0</v>
      </c>
      <c r="L639" s="312">
        <v>0</v>
      </c>
    </row>
    <row r="640" spans="2:12" ht="14.4" x14ac:dyDescent="0.3">
      <c r="B640" s="882"/>
      <c r="C640" s="884" t="s">
        <v>2526</v>
      </c>
      <c r="D640" s="386" t="s">
        <v>3119</v>
      </c>
      <c r="E640" s="342">
        <v>7337154</v>
      </c>
      <c r="F640" s="304">
        <v>0</v>
      </c>
      <c r="G640" s="310">
        <v>7337154</v>
      </c>
      <c r="H640" s="305">
        <v>3600000</v>
      </c>
      <c r="I640" s="311">
        <v>2279521</v>
      </c>
      <c r="J640" s="310">
        <v>159000</v>
      </c>
      <c r="K640" s="310">
        <v>0</v>
      </c>
      <c r="L640" s="312">
        <v>0</v>
      </c>
    </row>
    <row r="641" spans="2:12" ht="27.6" x14ac:dyDescent="0.3">
      <c r="B641" s="882"/>
      <c r="C641" s="885"/>
      <c r="D641" s="386" t="s">
        <v>254</v>
      </c>
      <c r="E641" s="342">
        <v>0</v>
      </c>
      <c r="F641" s="304">
        <v>1436000</v>
      </c>
      <c r="G641" s="310">
        <v>1436000</v>
      </c>
      <c r="H641" s="305">
        <v>36000</v>
      </c>
      <c r="I641" s="311">
        <v>1400000</v>
      </c>
      <c r="J641" s="310">
        <v>0</v>
      </c>
      <c r="K641" s="310">
        <v>0</v>
      </c>
      <c r="L641" s="312">
        <v>0</v>
      </c>
    </row>
    <row r="642" spans="2:12" ht="27.6" x14ac:dyDescent="0.3">
      <c r="B642" s="882"/>
      <c r="C642" s="885"/>
      <c r="D642" s="386" t="s">
        <v>255</v>
      </c>
      <c r="E642" s="342">
        <v>0</v>
      </c>
      <c r="F642" s="304">
        <v>700000</v>
      </c>
      <c r="G642" s="310">
        <v>700000</v>
      </c>
      <c r="H642" s="305">
        <v>700000</v>
      </c>
      <c r="I642" s="311">
        <v>0</v>
      </c>
      <c r="J642" s="310">
        <v>0</v>
      </c>
      <c r="K642" s="310">
        <v>0</v>
      </c>
      <c r="L642" s="312">
        <v>0</v>
      </c>
    </row>
    <row r="643" spans="2:12" ht="27.6" x14ac:dyDescent="0.3">
      <c r="B643" s="882"/>
      <c r="C643" s="885"/>
      <c r="D643" s="386" t="s">
        <v>3120</v>
      </c>
      <c r="E643" s="342">
        <v>2710000</v>
      </c>
      <c r="F643" s="304">
        <v>0</v>
      </c>
      <c r="G643" s="310">
        <v>2710000</v>
      </c>
      <c r="H643" s="305">
        <v>1767239</v>
      </c>
      <c r="I643" s="311">
        <v>400000</v>
      </c>
      <c r="J643" s="310">
        <v>0</v>
      </c>
      <c r="K643" s="310">
        <v>0</v>
      </c>
      <c r="L643" s="312">
        <v>0</v>
      </c>
    </row>
    <row r="644" spans="2:12" ht="14.4" x14ac:dyDescent="0.3">
      <c r="B644" s="882"/>
      <c r="C644" s="886"/>
      <c r="D644" s="386" t="s">
        <v>257</v>
      </c>
      <c r="E644" s="342">
        <v>0</v>
      </c>
      <c r="F644" s="304">
        <v>200000</v>
      </c>
      <c r="G644" s="310">
        <v>200000</v>
      </c>
      <c r="H644" s="305">
        <v>200000</v>
      </c>
      <c r="I644" s="311">
        <v>0</v>
      </c>
      <c r="J644" s="310">
        <v>0</v>
      </c>
      <c r="K644" s="310">
        <v>0</v>
      </c>
      <c r="L644" s="312">
        <v>0</v>
      </c>
    </row>
    <row r="645" spans="2:12" ht="14.4" x14ac:dyDescent="0.3">
      <c r="B645" s="882"/>
      <c r="C645" s="884" t="s">
        <v>2527</v>
      </c>
      <c r="D645" s="386" t="s">
        <v>256</v>
      </c>
      <c r="E645" s="342">
        <v>0</v>
      </c>
      <c r="F645" s="304">
        <v>300000</v>
      </c>
      <c r="G645" s="310">
        <v>300000</v>
      </c>
      <c r="H645" s="305">
        <v>300000</v>
      </c>
      <c r="I645" s="311">
        <v>0</v>
      </c>
      <c r="J645" s="310">
        <v>0</v>
      </c>
      <c r="K645" s="310">
        <v>0</v>
      </c>
      <c r="L645" s="312">
        <v>0</v>
      </c>
    </row>
    <row r="646" spans="2:12" ht="14.4" x14ac:dyDescent="0.3">
      <c r="B646" s="882"/>
      <c r="C646" s="886"/>
      <c r="D646" s="386" t="s">
        <v>3121</v>
      </c>
      <c r="E646" s="342">
        <v>411000</v>
      </c>
      <c r="F646" s="304">
        <v>0</v>
      </c>
      <c r="G646" s="310">
        <v>411000</v>
      </c>
      <c r="H646" s="305">
        <v>152138</v>
      </c>
      <c r="I646" s="311">
        <v>0</v>
      </c>
      <c r="J646" s="310">
        <v>0</v>
      </c>
      <c r="K646" s="310">
        <v>0</v>
      </c>
      <c r="L646" s="312">
        <v>0</v>
      </c>
    </row>
    <row r="647" spans="2:12" ht="15" customHeight="1" x14ac:dyDescent="0.3">
      <c r="B647" s="883"/>
      <c r="C647" s="302" t="s">
        <v>12</v>
      </c>
      <c r="D647" s="302"/>
      <c r="E647" s="344">
        <f>SUBTOTAL(9,E638:E646)</f>
        <v>26781154</v>
      </c>
      <c r="F647" s="304">
        <f t="shared" ref="F647:L647" si="47">SUBTOTAL(9,F638:F646)</f>
        <v>2936000</v>
      </c>
      <c r="G647" s="303">
        <f t="shared" si="47"/>
        <v>29717154</v>
      </c>
      <c r="H647" s="305">
        <f t="shared" si="47"/>
        <v>21791511</v>
      </c>
      <c r="I647" s="303">
        <f t="shared" si="47"/>
        <v>5079521</v>
      </c>
      <c r="J647" s="303">
        <f t="shared" si="47"/>
        <v>159000</v>
      </c>
      <c r="K647" s="303">
        <f t="shared" si="47"/>
        <v>0</v>
      </c>
      <c r="L647" s="306">
        <f t="shared" si="47"/>
        <v>0</v>
      </c>
    </row>
    <row r="648" spans="2:12" ht="15" customHeight="1" x14ac:dyDescent="0.3">
      <c r="B648" s="881" t="s">
        <v>258</v>
      </c>
      <c r="C648" s="381" t="s">
        <v>258</v>
      </c>
      <c r="D648" s="386" t="s">
        <v>3152</v>
      </c>
      <c r="E648" s="342">
        <v>1650000</v>
      </c>
      <c r="F648" s="304">
        <v>1350000</v>
      </c>
      <c r="G648" s="310">
        <v>3000000</v>
      </c>
      <c r="H648" s="305">
        <v>1350000</v>
      </c>
      <c r="I648" s="311">
        <v>0</v>
      </c>
      <c r="J648" s="310">
        <v>0</v>
      </c>
      <c r="K648" s="310">
        <v>0</v>
      </c>
      <c r="L648" s="312">
        <v>0</v>
      </c>
    </row>
    <row r="649" spans="2:12" ht="15" customHeight="1" x14ac:dyDescent="0.3">
      <c r="B649" s="883"/>
      <c r="C649" s="302" t="s">
        <v>12</v>
      </c>
      <c r="D649" s="302"/>
      <c r="E649" s="344">
        <f>SUBTOTAL(9,E648)</f>
        <v>1650000</v>
      </c>
      <c r="F649" s="304">
        <f t="shared" ref="F649" si="48">SUBTOTAL(9,F648)</f>
        <v>1350000</v>
      </c>
      <c r="G649" s="303">
        <f t="shared" ref="G649" si="49">SUBTOTAL(9,G648)</f>
        <v>3000000</v>
      </c>
      <c r="H649" s="305">
        <f t="shared" ref="H649" si="50">SUBTOTAL(9,H648)</f>
        <v>1350000</v>
      </c>
      <c r="I649" s="303">
        <f t="shared" ref="I649" si="51">SUBTOTAL(9,I648)</f>
        <v>0</v>
      </c>
      <c r="J649" s="303">
        <f t="shared" ref="J649" si="52">SUBTOTAL(9,J648)</f>
        <v>0</v>
      </c>
      <c r="K649" s="303">
        <f t="shared" ref="K649" si="53">SUBTOTAL(9,K648)</f>
        <v>0</v>
      </c>
      <c r="L649" s="306">
        <f t="shared" ref="L649" si="54">SUBTOTAL(9,L648)</f>
        <v>0</v>
      </c>
    </row>
    <row r="650" spans="2:12" ht="15" customHeight="1" x14ac:dyDescent="0.3">
      <c r="B650" s="881" t="s">
        <v>259</v>
      </c>
      <c r="C650" s="381" t="s">
        <v>2931</v>
      </c>
      <c r="D650" s="386" t="s">
        <v>260</v>
      </c>
      <c r="E650" s="342">
        <v>1500000</v>
      </c>
      <c r="F650" s="304">
        <v>4100000</v>
      </c>
      <c r="G650" s="310">
        <v>5600000</v>
      </c>
      <c r="H650" s="305">
        <v>5600000</v>
      </c>
      <c r="I650" s="311">
        <v>0</v>
      </c>
      <c r="J650" s="310">
        <v>0</v>
      </c>
      <c r="K650" s="310">
        <v>0</v>
      </c>
      <c r="L650" s="312">
        <v>0</v>
      </c>
    </row>
    <row r="651" spans="2:12" ht="15" customHeight="1" x14ac:dyDescent="0.3">
      <c r="B651" s="883"/>
      <c r="C651" s="302" t="s">
        <v>12</v>
      </c>
      <c r="D651" s="302"/>
      <c r="E651" s="344">
        <f>SUBTOTAL(9,E650)</f>
        <v>1500000</v>
      </c>
      <c r="F651" s="304">
        <f t="shared" ref="F651:L651" si="55">SUBTOTAL(9,F650)</f>
        <v>4100000</v>
      </c>
      <c r="G651" s="303">
        <f t="shared" si="55"/>
        <v>5600000</v>
      </c>
      <c r="H651" s="305">
        <f t="shared" si="55"/>
        <v>5600000</v>
      </c>
      <c r="I651" s="303">
        <f t="shared" si="55"/>
        <v>0</v>
      </c>
      <c r="J651" s="303">
        <f t="shared" si="55"/>
        <v>0</v>
      </c>
      <c r="K651" s="303">
        <f t="shared" si="55"/>
        <v>0</v>
      </c>
      <c r="L651" s="306">
        <f t="shared" si="55"/>
        <v>0</v>
      </c>
    </row>
    <row r="652" spans="2:12" ht="15" customHeight="1" x14ac:dyDescent="0.3">
      <c r="B652" s="379" t="s">
        <v>261</v>
      </c>
      <c r="C652" s="340"/>
      <c r="D652" s="340"/>
      <c r="E652" s="352">
        <f>SUBTOTAL(9,E638:E651)</f>
        <v>29931154</v>
      </c>
      <c r="F652" s="341">
        <f t="shared" ref="F652:L652" si="56">SUBTOTAL(9,F638:F651)</f>
        <v>8386000</v>
      </c>
      <c r="G652" s="353">
        <f t="shared" si="56"/>
        <v>38317154</v>
      </c>
      <c r="H652" s="341">
        <f t="shared" si="56"/>
        <v>28741511</v>
      </c>
      <c r="I652" s="341">
        <f t="shared" si="56"/>
        <v>5079521</v>
      </c>
      <c r="J652" s="341">
        <f t="shared" si="56"/>
        <v>159000</v>
      </c>
      <c r="K652" s="341">
        <f t="shared" si="56"/>
        <v>0</v>
      </c>
      <c r="L652" s="371">
        <f t="shared" si="56"/>
        <v>0</v>
      </c>
    </row>
    <row r="653" spans="2:12" ht="18" customHeight="1" x14ac:dyDescent="0.3">
      <c r="B653" s="878" t="s">
        <v>281</v>
      </c>
      <c r="C653" s="879"/>
      <c r="D653" s="879"/>
      <c r="E653" s="879"/>
      <c r="F653" s="879"/>
      <c r="G653" s="879"/>
      <c r="H653" s="879"/>
      <c r="I653" s="879"/>
      <c r="J653" s="879"/>
      <c r="K653" s="879"/>
      <c r="L653" s="880"/>
    </row>
    <row r="654" spans="2:12" ht="15" customHeight="1" x14ac:dyDescent="0.3">
      <c r="B654" s="912" t="s">
        <v>281</v>
      </c>
      <c r="C654" s="909" t="s">
        <v>281</v>
      </c>
      <c r="D654" s="384" t="s">
        <v>3145</v>
      </c>
      <c r="E654" s="342">
        <v>369160</v>
      </c>
      <c r="F654" s="318">
        <v>0</v>
      </c>
      <c r="G654" s="323">
        <v>369160</v>
      </c>
      <c r="H654" s="319">
        <v>233000.25</v>
      </c>
      <c r="I654" s="323">
        <v>0</v>
      </c>
      <c r="J654" s="323">
        <v>0</v>
      </c>
      <c r="K654" s="323">
        <v>0</v>
      </c>
      <c r="L654" s="325">
        <v>0</v>
      </c>
    </row>
    <row r="655" spans="2:12" ht="15" customHeight="1" x14ac:dyDescent="0.3">
      <c r="B655" s="913"/>
      <c r="C655" s="910"/>
      <c r="D655" s="386" t="s">
        <v>3146</v>
      </c>
      <c r="E655" s="342">
        <v>920000</v>
      </c>
      <c r="F655" s="304">
        <v>0</v>
      </c>
      <c r="G655" s="310">
        <v>920000</v>
      </c>
      <c r="H655" s="305">
        <v>549999.57999999996</v>
      </c>
      <c r="I655" s="310">
        <v>0</v>
      </c>
      <c r="J655" s="310">
        <v>0</v>
      </c>
      <c r="K655" s="310">
        <v>0</v>
      </c>
      <c r="L655" s="312">
        <v>0</v>
      </c>
    </row>
    <row r="656" spans="2:12" ht="15" customHeight="1" x14ac:dyDescent="0.3">
      <c r="B656" s="913"/>
      <c r="C656" s="910"/>
      <c r="D656" s="386" t="s">
        <v>3147</v>
      </c>
      <c r="E656" s="342">
        <v>4800000</v>
      </c>
      <c r="F656" s="304">
        <v>0</v>
      </c>
      <c r="G656" s="310">
        <v>4800000</v>
      </c>
      <c r="H656" s="305">
        <v>2322000</v>
      </c>
      <c r="I656" s="310">
        <v>0</v>
      </c>
      <c r="J656" s="310">
        <v>0</v>
      </c>
      <c r="K656" s="310">
        <v>0</v>
      </c>
      <c r="L656" s="312">
        <v>0</v>
      </c>
    </row>
    <row r="657" spans="2:12" ht="15" customHeight="1" x14ac:dyDescent="0.3">
      <c r="B657" s="913"/>
      <c r="C657" s="910"/>
      <c r="D657" s="386" t="s">
        <v>282</v>
      </c>
      <c r="E657" s="342">
        <v>150000</v>
      </c>
      <c r="F657" s="304">
        <v>100000</v>
      </c>
      <c r="G657" s="310">
        <v>250000</v>
      </c>
      <c r="H657" s="305">
        <v>200000</v>
      </c>
      <c r="I657" s="310">
        <v>0</v>
      </c>
      <c r="J657" s="310">
        <v>0</v>
      </c>
      <c r="K657" s="310">
        <v>0</v>
      </c>
      <c r="L657" s="312">
        <v>0</v>
      </c>
    </row>
    <row r="658" spans="2:12" ht="15" customHeight="1" x14ac:dyDescent="0.3">
      <c r="B658" s="913"/>
      <c r="C658" s="910"/>
      <c r="D658" s="386" t="s">
        <v>283</v>
      </c>
      <c r="E658" s="342">
        <v>0</v>
      </c>
      <c r="F658" s="304">
        <v>150000</v>
      </c>
      <c r="G658" s="310">
        <v>150000</v>
      </c>
      <c r="H658" s="305">
        <v>150000</v>
      </c>
      <c r="I658" s="310">
        <v>0</v>
      </c>
      <c r="J658" s="310">
        <v>0</v>
      </c>
      <c r="K658" s="310">
        <v>0</v>
      </c>
      <c r="L658" s="312">
        <v>0</v>
      </c>
    </row>
    <row r="659" spans="2:12" ht="15" customHeight="1" x14ac:dyDescent="0.3">
      <c r="B659" s="913"/>
      <c r="C659" s="910"/>
      <c r="D659" s="386" t="s">
        <v>284</v>
      </c>
      <c r="E659" s="342">
        <v>1284000</v>
      </c>
      <c r="F659" s="304">
        <v>1576000</v>
      </c>
      <c r="G659" s="310">
        <v>2860000</v>
      </c>
      <c r="H659" s="305">
        <v>1922000</v>
      </c>
      <c r="I659" s="310">
        <v>0</v>
      </c>
      <c r="J659" s="310">
        <v>0</v>
      </c>
      <c r="K659" s="310">
        <v>0</v>
      </c>
      <c r="L659" s="312">
        <v>0</v>
      </c>
    </row>
    <row r="660" spans="2:12" ht="15" customHeight="1" x14ac:dyDescent="0.3">
      <c r="B660" s="913"/>
      <c r="C660" s="910"/>
      <c r="D660" s="386" t="s">
        <v>285</v>
      </c>
      <c r="E660" s="342">
        <v>0</v>
      </c>
      <c r="F660" s="304">
        <v>70000</v>
      </c>
      <c r="G660" s="310">
        <v>70000</v>
      </c>
      <c r="H660" s="305">
        <v>70000</v>
      </c>
      <c r="I660" s="310">
        <v>0</v>
      </c>
      <c r="J660" s="310">
        <v>0</v>
      </c>
      <c r="K660" s="310">
        <v>0</v>
      </c>
      <c r="L660" s="312">
        <v>0</v>
      </c>
    </row>
    <row r="661" spans="2:12" ht="15" customHeight="1" x14ac:dyDescent="0.3">
      <c r="B661" s="913"/>
      <c r="C661" s="910"/>
      <c r="D661" s="386" t="s">
        <v>286</v>
      </c>
      <c r="E661" s="342">
        <v>0</v>
      </c>
      <c r="F661" s="304">
        <v>920000</v>
      </c>
      <c r="G661" s="310">
        <v>920000</v>
      </c>
      <c r="H661" s="305">
        <v>920000</v>
      </c>
      <c r="I661" s="310">
        <v>0</v>
      </c>
      <c r="J661" s="310">
        <v>0</v>
      </c>
      <c r="K661" s="310">
        <v>0</v>
      </c>
      <c r="L661" s="312">
        <v>0</v>
      </c>
    </row>
    <row r="662" spans="2:12" ht="15" customHeight="1" x14ac:dyDescent="0.3">
      <c r="B662" s="913"/>
      <c r="C662" s="910"/>
      <c r="D662" s="386" t="s">
        <v>287</v>
      </c>
      <c r="E662" s="342">
        <v>390000</v>
      </c>
      <c r="F662" s="304">
        <v>1050000</v>
      </c>
      <c r="G662" s="310">
        <v>1440000</v>
      </c>
      <c r="H662" s="305">
        <v>1400000</v>
      </c>
      <c r="I662" s="310">
        <v>0</v>
      </c>
      <c r="J662" s="310">
        <v>0</v>
      </c>
      <c r="K662" s="310">
        <v>0</v>
      </c>
      <c r="L662" s="312">
        <v>0</v>
      </c>
    </row>
    <row r="663" spans="2:12" ht="15" customHeight="1" x14ac:dyDescent="0.3">
      <c r="B663" s="913"/>
      <c r="C663" s="910"/>
      <c r="D663" s="386" t="s">
        <v>288</v>
      </c>
      <c r="E663" s="342">
        <v>0</v>
      </c>
      <c r="F663" s="304">
        <v>60000</v>
      </c>
      <c r="G663" s="310">
        <v>60000</v>
      </c>
      <c r="H663" s="305">
        <v>20000</v>
      </c>
      <c r="I663" s="310">
        <v>20000</v>
      </c>
      <c r="J663" s="310">
        <v>20000</v>
      </c>
      <c r="K663" s="310">
        <v>0</v>
      </c>
      <c r="L663" s="312">
        <v>0</v>
      </c>
    </row>
    <row r="664" spans="2:12" ht="15" customHeight="1" x14ac:dyDescent="0.3">
      <c r="B664" s="913"/>
      <c r="C664" s="910"/>
      <c r="D664" s="386" t="s">
        <v>289</v>
      </c>
      <c r="E664" s="342">
        <v>0</v>
      </c>
      <c r="F664" s="304">
        <v>900000</v>
      </c>
      <c r="G664" s="310">
        <v>900000</v>
      </c>
      <c r="H664" s="305">
        <v>300000</v>
      </c>
      <c r="I664" s="310">
        <v>300000</v>
      </c>
      <c r="J664" s="310">
        <v>300000</v>
      </c>
      <c r="K664" s="310">
        <v>0</v>
      </c>
      <c r="L664" s="312">
        <v>0</v>
      </c>
    </row>
    <row r="665" spans="2:12" ht="15" customHeight="1" x14ac:dyDescent="0.3">
      <c r="B665" s="913"/>
      <c r="C665" s="910"/>
      <c r="D665" s="386" t="s">
        <v>290</v>
      </c>
      <c r="E665" s="342">
        <v>0</v>
      </c>
      <c r="F665" s="304">
        <v>35000</v>
      </c>
      <c r="G665" s="310">
        <v>35000</v>
      </c>
      <c r="H665" s="305">
        <v>25000</v>
      </c>
      <c r="I665" s="310">
        <v>10000</v>
      </c>
      <c r="J665" s="310">
        <v>0</v>
      </c>
      <c r="K665" s="310">
        <v>0</v>
      </c>
      <c r="L665" s="312">
        <v>0</v>
      </c>
    </row>
    <row r="666" spans="2:12" ht="15" customHeight="1" x14ac:dyDescent="0.3">
      <c r="B666" s="913"/>
      <c r="C666" s="910"/>
      <c r="D666" s="386" t="s">
        <v>291</v>
      </c>
      <c r="E666" s="342">
        <v>0</v>
      </c>
      <c r="F666" s="304">
        <v>290000</v>
      </c>
      <c r="G666" s="310">
        <v>290000</v>
      </c>
      <c r="H666" s="305">
        <v>290000</v>
      </c>
      <c r="I666" s="310">
        <v>0</v>
      </c>
      <c r="J666" s="310">
        <v>0</v>
      </c>
      <c r="K666" s="310">
        <v>0</v>
      </c>
      <c r="L666" s="312">
        <v>0</v>
      </c>
    </row>
    <row r="667" spans="2:12" ht="15" customHeight="1" x14ac:dyDescent="0.3">
      <c r="B667" s="913"/>
      <c r="C667" s="910"/>
      <c r="D667" s="386" t="s">
        <v>292</v>
      </c>
      <c r="E667" s="342">
        <v>0</v>
      </c>
      <c r="F667" s="304">
        <v>750000</v>
      </c>
      <c r="G667" s="310">
        <v>750000</v>
      </c>
      <c r="H667" s="305">
        <v>750000</v>
      </c>
      <c r="I667" s="310">
        <v>0</v>
      </c>
      <c r="J667" s="310">
        <v>0</v>
      </c>
      <c r="K667" s="310">
        <v>0</v>
      </c>
      <c r="L667" s="312">
        <v>0</v>
      </c>
    </row>
    <row r="668" spans="2:12" ht="15" customHeight="1" x14ac:dyDescent="0.3">
      <c r="B668" s="913"/>
      <c r="C668" s="910"/>
      <c r="D668" s="386" t="s">
        <v>293</v>
      </c>
      <c r="E668" s="342">
        <v>0</v>
      </c>
      <c r="F668" s="304">
        <v>340000</v>
      </c>
      <c r="G668" s="310">
        <v>340000</v>
      </c>
      <c r="H668" s="305">
        <v>340000</v>
      </c>
      <c r="I668" s="310">
        <v>0</v>
      </c>
      <c r="J668" s="310">
        <v>0</v>
      </c>
      <c r="K668" s="310">
        <v>0</v>
      </c>
      <c r="L668" s="312">
        <v>0</v>
      </c>
    </row>
    <row r="669" spans="2:12" ht="15" customHeight="1" x14ac:dyDescent="0.3">
      <c r="B669" s="913"/>
      <c r="C669" s="910"/>
      <c r="D669" s="386" t="s">
        <v>294</v>
      </c>
      <c r="E669" s="342">
        <v>0</v>
      </c>
      <c r="F669" s="304">
        <v>99040</v>
      </c>
      <c r="G669" s="310">
        <v>99040</v>
      </c>
      <c r="H669" s="305">
        <v>99040</v>
      </c>
      <c r="I669" s="310">
        <v>0</v>
      </c>
      <c r="J669" s="310">
        <v>0</v>
      </c>
      <c r="K669" s="310">
        <v>0</v>
      </c>
      <c r="L669" s="312">
        <v>0</v>
      </c>
    </row>
    <row r="670" spans="2:12" ht="15" customHeight="1" x14ac:dyDescent="0.3">
      <c r="B670" s="913"/>
      <c r="C670" s="910"/>
      <c r="D670" s="386" t="s">
        <v>295</v>
      </c>
      <c r="E670" s="342">
        <v>0</v>
      </c>
      <c r="F670" s="304">
        <v>70000</v>
      </c>
      <c r="G670" s="310">
        <v>70000</v>
      </c>
      <c r="H670" s="305">
        <v>10000</v>
      </c>
      <c r="I670" s="310">
        <v>30000</v>
      </c>
      <c r="J670" s="310">
        <v>30000</v>
      </c>
      <c r="K670" s="310">
        <v>0</v>
      </c>
      <c r="L670" s="312">
        <v>0</v>
      </c>
    </row>
    <row r="671" spans="2:12" ht="15" customHeight="1" x14ac:dyDescent="0.3">
      <c r="B671" s="913"/>
      <c r="C671" s="910"/>
      <c r="D671" s="386" t="s">
        <v>296</v>
      </c>
      <c r="E671" s="342">
        <v>0</v>
      </c>
      <c r="F671" s="304">
        <v>60000</v>
      </c>
      <c r="G671" s="310">
        <v>60000</v>
      </c>
      <c r="H671" s="305">
        <v>60000</v>
      </c>
      <c r="I671" s="310">
        <v>0</v>
      </c>
      <c r="J671" s="310">
        <v>0</v>
      </c>
      <c r="K671" s="310">
        <v>0</v>
      </c>
      <c r="L671" s="312">
        <v>0</v>
      </c>
    </row>
    <row r="672" spans="2:12" ht="15" customHeight="1" x14ac:dyDescent="0.3">
      <c r="B672" s="913"/>
      <c r="C672" s="910"/>
      <c r="D672" s="386" t="s">
        <v>297</v>
      </c>
      <c r="E672" s="342">
        <v>0</v>
      </c>
      <c r="F672" s="304">
        <v>40000</v>
      </c>
      <c r="G672" s="310">
        <v>40000</v>
      </c>
      <c r="H672" s="305">
        <v>40000</v>
      </c>
      <c r="I672" s="310">
        <v>0</v>
      </c>
      <c r="J672" s="310">
        <v>0</v>
      </c>
      <c r="K672" s="310">
        <v>0</v>
      </c>
      <c r="L672" s="312">
        <v>0</v>
      </c>
    </row>
    <row r="673" spans="2:12" ht="15" customHeight="1" x14ac:dyDescent="0.3">
      <c r="B673" s="913"/>
      <c r="C673" s="910"/>
      <c r="D673" s="386" t="s">
        <v>298</v>
      </c>
      <c r="E673" s="342">
        <v>0</v>
      </c>
      <c r="F673" s="304">
        <v>30000</v>
      </c>
      <c r="G673" s="310">
        <v>30000</v>
      </c>
      <c r="H673" s="305">
        <v>30000</v>
      </c>
      <c r="I673" s="310">
        <v>0</v>
      </c>
      <c r="J673" s="310">
        <v>0</v>
      </c>
      <c r="K673" s="310">
        <v>0</v>
      </c>
      <c r="L673" s="312">
        <v>0</v>
      </c>
    </row>
    <row r="674" spans="2:12" ht="15" customHeight="1" x14ac:dyDescent="0.3">
      <c r="B674" s="913"/>
      <c r="C674" s="910"/>
      <c r="D674" s="386" t="s">
        <v>299</v>
      </c>
      <c r="E674" s="342">
        <v>0</v>
      </c>
      <c r="F674" s="304">
        <v>3230000</v>
      </c>
      <c r="G674" s="310">
        <v>3230000</v>
      </c>
      <c r="H674" s="305">
        <v>3230000</v>
      </c>
      <c r="I674" s="310">
        <v>0</v>
      </c>
      <c r="J674" s="310">
        <v>0</v>
      </c>
      <c r="K674" s="310">
        <v>0</v>
      </c>
      <c r="L674" s="312">
        <v>0</v>
      </c>
    </row>
    <row r="675" spans="2:12" ht="15" customHeight="1" x14ac:dyDescent="0.3">
      <c r="B675" s="913"/>
      <c r="C675" s="910"/>
      <c r="D675" s="386" t="s">
        <v>300</v>
      </c>
      <c r="E675" s="342">
        <v>0</v>
      </c>
      <c r="F675" s="304">
        <v>510000</v>
      </c>
      <c r="G675" s="310">
        <v>510000</v>
      </c>
      <c r="H675" s="305">
        <v>510000</v>
      </c>
      <c r="I675" s="310">
        <v>0</v>
      </c>
      <c r="J675" s="310">
        <v>0</v>
      </c>
      <c r="K675" s="310">
        <v>0</v>
      </c>
      <c r="L675" s="312">
        <v>0</v>
      </c>
    </row>
    <row r="676" spans="2:12" ht="15" customHeight="1" x14ac:dyDescent="0.3">
      <c r="B676" s="913"/>
      <c r="C676" s="910"/>
      <c r="D676" s="386" t="s">
        <v>301</v>
      </c>
      <c r="E676" s="342">
        <v>1135000</v>
      </c>
      <c r="F676" s="304">
        <v>258507</v>
      </c>
      <c r="G676" s="310">
        <v>1393507</v>
      </c>
      <c r="H676" s="305">
        <v>614999.82999999996</v>
      </c>
      <c r="I676" s="310">
        <v>0</v>
      </c>
      <c r="J676" s="310">
        <v>0</v>
      </c>
      <c r="K676" s="310">
        <v>0</v>
      </c>
      <c r="L676" s="312">
        <v>0</v>
      </c>
    </row>
    <row r="677" spans="2:12" ht="15" customHeight="1" x14ac:dyDescent="0.3">
      <c r="B677" s="913"/>
      <c r="C677" s="910"/>
      <c r="D677" s="386" t="s">
        <v>302</v>
      </c>
      <c r="E677" s="342">
        <v>0</v>
      </c>
      <c r="F677" s="304">
        <v>235000</v>
      </c>
      <c r="G677" s="310">
        <v>235000</v>
      </c>
      <c r="H677" s="305">
        <v>235000</v>
      </c>
      <c r="I677" s="310">
        <v>0</v>
      </c>
      <c r="J677" s="310">
        <v>0</v>
      </c>
      <c r="K677" s="310">
        <v>0</v>
      </c>
      <c r="L677" s="312">
        <v>0</v>
      </c>
    </row>
    <row r="678" spans="2:12" ht="15" customHeight="1" x14ac:dyDescent="0.3">
      <c r="B678" s="913"/>
      <c r="C678" s="910"/>
      <c r="D678" s="386" t="s">
        <v>303</v>
      </c>
      <c r="E678" s="342">
        <v>0</v>
      </c>
      <c r="F678" s="304">
        <v>4604400</v>
      </c>
      <c r="G678" s="310">
        <v>4604400</v>
      </c>
      <c r="H678" s="305">
        <v>4604400</v>
      </c>
      <c r="I678" s="310">
        <v>0</v>
      </c>
      <c r="J678" s="310">
        <v>0</v>
      </c>
      <c r="K678" s="310">
        <v>0</v>
      </c>
      <c r="L678" s="312">
        <v>0</v>
      </c>
    </row>
    <row r="679" spans="2:12" ht="27.6" x14ac:dyDescent="0.3">
      <c r="B679" s="913"/>
      <c r="C679" s="910"/>
      <c r="D679" s="386" t="s">
        <v>304</v>
      </c>
      <c r="E679" s="342">
        <v>0</v>
      </c>
      <c r="F679" s="304">
        <v>2500000</v>
      </c>
      <c r="G679" s="310">
        <v>2500000</v>
      </c>
      <c r="H679" s="305">
        <v>2500000</v>
      </c>
      <c r="I679" s="310">
        <v>0</v>
      </c>
      <c r="J679" s="310">
        <v>0</v>
      </c>
      <c r="K679" s="310">
        <v>0</v>
      </c>
      <c r="L679" s="312">
        <v>0</v>
      </c>
    </row>
    <row r="680" spans="2:12" ht="27.6" x14ac:dyDescent="0.3">
      <c r="B680" s="913"/>
      <c r="C680" s="910"/>
      <c r="D680" s="386" t="s">
        <v>305</v>
      </c>
      <c r="E680" s="342">
        <v>0</v>
      </c>
      <c r="F680" s="304">
        <v>680000</v>
      </c>
      <c r="G680" s="310">
        <v>680000</v>
      </c>
      <c r="H680" s="305">
        <v>680000</v>
      </c>
      <c r="I680" s="310">
        <v>0</v>
      </c>
      <c r="J680" s="310">
        <v>0</v>
      </c>
      <c r="K680" s="310">
        <v>0</v>
      </c>
      <c r="L680" s="312">
        <v>0</v>
      </c>
    </row>
    <row r="681" spans="2:12" ht="15" customHeight="1" x14ac:dyDescent="0.3">
      <c r="B681" s="913"/>
      <c r="C681" s="910"/>
      <c r="D681" s="386" t="s">
        <v>306</v>
      </c>
      <c r="E681" s="342">
        <v>0</v>
      </c>
      <c r="F681" s="304">
        <v>5000000</v>
      </c>
      <c r="G681" s="310">
        <v>5000000</v>
      </c>
      <c r="H681" s="305">
        <v>5000000</v>
      </c>
      <c r="I681" s="310">
        <v>0</v>
      </c>
      <c r="J681" s="310">
        <v>0</v>
      </c>
      <c r="K681" s="310">
        <v>0</v>
      </c>
      <c r="L681" s="312">
        <v>0</v>
      </c>
    </row>
    <row r="682" spans="2:12" ht="15" customHeight="1" x14ac:dyDescent="0.3">
      <c r="B682" s="913"/>
      <c r="C682" s="910"/>
      <c r="D682" s="386" t="s">
        <v>307</v>
      </c>
      <c r="E682" s="342">
        <v>0</v>
      </c>
      <c r="F682" s="304">
        <v>100000</v>
      </c>
      <c r="G682" s="310">
        <v>100000</v>
      </c>
      <c r="H682" s="305">
        <v>100000</v>
      </c>
      <c r="I682" s="310">
        <v>0</v>
      </c>
      <c r="J682" s="310">
        <v>0</v>
      </c>
      <c r="K682" s="310">
        <v>0</v>
      </c>
      <c r="L682" s="312">
        <v>0</v>
      </c>
    </row>
    <row r="683" spans="2:12" ht="15" customHeight="1" x14ac:dyDescent="0.3">
      <c r="B683" s="913"/>
      <c r="C683" s="910"/>
      <c r="D683" s="386" t="s">
        <v>308</v>
      </c>
      <c r="E683" s="342">
        <v>0</v>
      </c>
      <c r="F683" s="304">
        <v>1162000</v>
      </c>
      <c r="G683" s="310">
        <v>1162000</v>
      </c>
      <c r="H683" s="305">
        <v>1162000</v>
      </c>
      <c r="I683" s="310">
        <v>0</v>
      </c>
      <c r="J683" s="310">
        <v>0</v>
      </c>
      <c r="K683" s="310">
        <v>0</v>
      </c>
      <c r="L683" s="312">
        <v>0</v>
      </c>
    </row>
    <row r="684" spans="2:12" ht="15" customHeight="1" x14ac:dyDescent="0.3">
      <c r="B684" s="913"/>
      <c r="C684" s="910"/>
      <c r="D684" s="386" t="s">
        <v>309</v>
      </c>
      <c r="E684" s="342">
        <v>0</v>
      </c>
      <c r="F684" s="304">
        <v>240000</v>
      </c>
      <c r="G684" s="310">
        <v>240000</v>
      </c>
      <c r="H684" s="305">
        <v>240000</v>
      </c>
      <c r="I684" s="310">
        <v>0</v>
      </c>
      <c r="J684" s="310">
        <v>0</v>
      </c>
      <c r="K684" s="310">
        <v>0</v>
      </c>
      <c r="L684" s="312">
        <v>0</v>
      </c>
    </row>
    <row r="685" spans="2:12" ht="15" customHeight="1" x14ac:dyDescent="0.3">
      <c r="B685" s="913"/>
      <c r="C685" s="910"/>
      <c r="D685" s="386" t="s">
        <v>310</v>
      </c>
      <c r="E685" s="342">
        <v>0</v>
      </c>
      <c r="F685" s="304">
        <v>374000</v>
      </c>
      <c r="G685" s="310">
        <v>374000</v>
      </c>
      <c r="H685" s="305">
        <v>374000</v>
      </c>
      <c r="I685" s="310">
        <v>0</v>
      </c>
      <c r="J685" s="310">
        <v>0</v>
      </c>
      <c r="K685" s="310">
        <v>0</v>
      </c>
      <c r="L685" s="312">
        <v>0</v>
      </c>
    </row>
    <row r="686" spans="2:12" ht="15" customHeight="1" x14ac:dyDescent="0.3">
      <c r="B686" s="913"/>
      <c r="C686" s="910"/>
      <c r="D686" s="386" t="s">
        <v>3148</v>
      </c>
      <c r="E686" s="342">
        <v>1500000</v>
      </c>
      <c r="F686" s="304">
        <v>0</v>
      </c>
      <c r="G686" s="310">
        <v>1500000</v>
      </c>
      <c r="H686" s="305">
        <v>140000</v>
      </c>
      <c r="I686" s="310">
        <v>0</v>
      </c>
      <c r="J686" s="310">
        <v>0</v>
      </c>
      <c r="K686" s="310">
        <v>0</v>
      </c>
      <c r="L686" s="312">
        <v>0</v>
      </c>
    </row>
    <row r="687" spans="2:12" ht="15" customHeight="1" x14ac:dyDescent="0.3">
      <c r="B687" s="913"/>
      <c r="C687" s="910"/>
      <c r="D687" s="386" t="s">
        <v>311</v>
      </c>
      <c r="E687" s="342">
        <v>0</v>
      </c>
      <c r="F687" s="304">
        <v>95750</v>
      </c>
      <c r="G687" s="310">
        <v>95750</v>
      </c>
      <c r="H687" s="305">
        <v>95750</v>
      </c>
      <c r="I687" s="310">
        <v>0</v>
      </c>
      <c r="J687" s="310">
        <v>0</v>
      </c>
      <c r="K687" s="310">
        <v>0</v>
      </c>
      <c r="L687" s="312">
        <v>0</v>
      </c>
    </row>
    <row r="688" spans="2:12" ht="15" customHeight="1" x14ac:dyDescent="0.3">
      <c r="B688" s="913"/>
      <c r="C688" s="910"/>
      <c r="D688" s="386" t="s">
        <v>312</v>
      </c>
      <c r="E688" s="342">
        <v>6300000</v>
      </c>
      <c r="F688" s="304">
        <v>388196</v>
      </c>
      <c r="G688" s="310">
        <v>6688196</v>
      </c>
      <c r="H688" s="305">
        <v>2300000.15</v>
      </c>
      <c r="I688" s="310">
        <v>0</v>
      </c>
      <c r="J688" s="310">
        <v>0</v>
      </c>
      <c r="K688" s="310">
        <v>0</v>
      </c>
      <c r="L688" s="312">
        <v>0</v>
      </c>
    </row>
    <row r="689" spans="2:12" ht="15" customHeight="1" x14ac:dyDescent="0.3">
      <c r="B689" s="913"/>
      <c r="C689" s="910"/>
      <c r="D689" s="386" t="s">
        <v>3149</v>
      </c>
      <c r="E689" s="342">
        <v>1921000</v>
      </c>
      <c r="F689" s="304">
        <v>0</v>
      </c>
      <c r="G689" s="310">
        <v>1921000</v>
      </c>
      <c r="H689" s="305">
        <v>252561.80000000005</v>
      </c>
      <c r="I689" s="310">
        <v>0</v>
      </c>
      <c r="J689" s="310">
        <v>0</v>
      </c>
      <c r="K689" s="310">
        <v>0</v>
      </c>
      <c r="L689" s="312">
        <v>0</v>
      </c>
    </row>
    <row r="690" spans="2:12" ht="15" customHeight="1" x14ac:dyDescent="0.3">
      <c r="B690" s="913"/>
      <c r="C690" s="910"/>
      <c r="D690" s="386" t="s">
        <v>3150</v>
      </c>
      <c r="E690" s="342">
        <v>390000</v>
      </c>
      <c r="F690" s="304">
        <v>0</v>
      </c>
      <c r="G690" s="310">
        <v>390000</v>
      </c>
      <c r="H690" s="305">
        <v>19000.309999999998</v>
      </c>
      <c r="I690" s="310">
        <v>0</v>
      </c>
      <c r="J690" s="310">
        <v>0</v>
      </c>
      <c r="K690" s="310">
        <v>0</v>
      </c>
      <c r="L690" s="312">
        <v>0</v>
      </c>
    </row>
    <row r="691" spans="2:12" ht="15" customHeight="1" x14ac:dyDescent="0.3">
      <c r="B691" s="914"/>
      <c r="C691" s="911"/>
      <c r="D691" s="386" t="s">
        <v>3151</v>
      </c>
      <c r="E691" s="342">
        <v>330000</v>
      </c>
      <c r="F691" s="304">
        <v>0</v>
      </c>
      <c r="G691" s="310">
        <v>330000</v>
      </c>
      <c r="H691" s="305">
        <v>150000.15</v>
      </c>
      <c r="I691" s="310">
        <v>0</v>
      </c>
      <c r="J691" s="310">
        <v>0</v>
      </c>
      <c r="K691" s="310">
        <v>0</v>
      </c>
      <c r="L691" s="312">
        <v>0</v>
      </c>
    </row>
    <row r="692" spans="2:12" ht="15" customHeight="1" x14ac:dyDescent="0.3">
      <c r="B692" s="338" t="s">
        <v>12</v>
      </c>
      <c r="C692" s="302"/>
      <c r="D692" s="302"/>
      <c r="E692" s="344">
        <f>SUBTOTAL(9,E654:E691)</f>
        <v>19489160</v>
      </c>
      <c r="F692" s="304">
        <f t="shared" ref="F692:L692" si="57">SUBTOTAL(9,F654:F691)</f>
        <v>25917893</v>
      </c>
      <c r="G692" s="303">
        <f t="shared" si="57"/>
        <v>45407053</v>
      </c>
      <c r="H692" s="305">
        <f t="shared" si="57"/>
        <v>31938752.069999997</v>
      </c>
      <c r="I692" s="303">
        <f t="shared" si="57"/>
        <v>360000</v>
      </c>
      <c r="J692" s="303">
        <f t="shared" si="57"/>
        <v>350000</v>
      </c>
      <c r="K692" s="303">
        <f t="shared" si="57"/>
        <v>0</v>
      </c>
      <c r="L692" s="306">
        <f t="shared" si="57"/>
        <v>0</v>
      </c>
    </row>
    <row r="693" spans="2:12" ht="15" customHeight="1" x14ac:dyDescent="0.3">
      <c r="B693" s="379" t="s">
        <v>313</v>
      </c>
      <c r="C693" s="340"/>
      <c r="D693" s="340"/>
      <c r="E693" s="352">
        <f>SUBTOTAL(9,E654:E692)</f>
        <v>19489160</v>
      </c>
      <c r="F693" s="341">
        <f t="shared" ref="F693:L693" si="58">SUBTOTAL(9,F654:F692)</f>
        <v>25917893</v>
      </c>
      <c r="G693" s="353">
        <f t="shared" si="58"/>
        <v>45407053</v>
      </c>
      <c r="H693" s="341">
        <f t="shared" si="58"/>
        <v>31938752.069999997</v>
      </c>
      <c r="I693" s="341">
        <f t="shared" si="58"/>
        <v>360000</v>
      </c>
      <c r="J693" s="341">
        <f t="shared" si="58"/>
        <v>350000</v>
      </c>
      <c r="K693" s="341">
        <f t="shared" si="58"/>
        <v>0</v>
      </c>
      <c r="L693" s="371">
        <f t="shared" si="58"/>
        <v>0</v>
      </c>
    </row>
    <row r="694" spans="2:12" ht="18" customHeight="1" x14ac:dyDescent="0.3">
      <c r="B694" s="878" t="s">
        <v>314</v>
      </c>
      <c r="C694" s="879"/>
      <c r="D694" s="879"/>
      <c r="E694" s="879"/>
      <c r="F694" s="879"/>
      <c r="G694" s="879"/>
      <c r="H694" s="879"/>
      <c r="I694" s="879"/>
      <c r="J694" s="879"/>
      <c r="K694" s="879"/>
      <c r="L694" s="880"/>
    </row>
    <row r="695" spans="2:12" ht="15" customHeight="1" x14ac:dyDescent="0.3">
      <c r="B695" s="881" t="s">
        <v>2533</v>
      </c>
      <c r="C695" s="909" t="s">
        <v>2533</v>
      </c>
      <c r="D695" s="386" t="s">
        <v>315</v>
      </c>
      <c r="E695" s="342">
        <v>0</v>
      </c>
      <c r="F695" s="304">
        <v>3060500</v>
      </c>
      <c r="G695" s="310">
        <v>3060500</v>
      </c>
      <c r="H695" s="305">
        <v>3060500</v>
      </c>
      <c r="I695" s="310">
        <v>0</v>
      </c>
      <c r="J695" s="310">
        <v>0</v>
      </c>
      <c r="K695" s="310">
        <v>0</v>
      </c>
      <c r="L695" s="312">
        <v>0</v>
      </c>
    </row>
    <row r="696" spans="2:12" ht="15" customHeight="1" x14ac:dyDescent="0.3">
      <c r="B696" s="882"/>
      <c r="C696" s="910"/>
      <c r="D696" s="386" t="s">
        <v>316</v>
      </c>
      <c r="E696" s="342">
        <v>0</v>
      </c>
      <c r="F696" s="304">
        <v>400000</v>
      </c>
      <c r="G696" s="310">
        <v>400000</v>
      </c>
      <c r="H696" s="305">
        <v>400000</v>
      </c>
      <c r="I696" s="310">
        <v>0</v>
      </c>
      <c r="J696" s="310">
        <v>0</v>
      </c>
      <c r="K696" s="310">
        <v>0</v>
      </c>
      <c r="L696" s="312">
        <v>0</v>
      </c>
    </row>
    <row r="697" spans="2:12" ht="15" customHeight="1" x14ac:dyDescent="0.3">
      <c r="B697" s="882"/>
      <c r="C697" s="910"/>
      <c r="D697" s="386" t="s">
        <v>317</v>
      </c>
      <c r="E697" s="342">
        <v>0</v>
      </c>
      <c r="F697" s="304">
        <v>328000</v>
      </c>
      <c r="G697" s="310">
        <v>328000</v>
      </c>
      <c r="H697" s="305">
        <v>328000</v>
      </c>
      <c r="I697" s="310">
        <v>0</v>
      </c>
      <c r="J697" s="310">
        <v>0</v>
      </c>
      <c r="K697" s="310">
        <v>0</v>
      </c>
      <c r="L697" s="312">
        <v>0</v>
      </c>
    </row>
    <row r="698" spans="2:12" ht="15" customHeight="1" x14ac:dyDescent="0.3">
      <c r="B698" s="882"/>
      <c r="C698" s="910"/>
      <c r="D698" s="386" t="s">
        <v>318</v>
      </c>
      <c r="E698" s="342">
        <v>0</v>
      </c>
      <c r="F698" s="304">
        <v>1990000</v>
      </c>
      <c r="G698" s="310">
        <v>1990000</v>
      </c>
      <c r="H698" s="305">
        <v>1990000</v>
      </c>
      <c r="I698" s="310">
        <v>0</v>
      </c>
      <c r="J698" s="310">
        <v>0</v>
      </c>
      <c r="K698" s="310">
        <v>0</v>
      </c>
      <c r="L698" s="312">
        <v>0</v>
      </c>
    </row>
    <row r="699" spans="2:12" ht="15" customHeight="1" x14ac:dyDescent="0.3">
      <c r="B699" s="882"/>
      <c r="C699" s="910"/>
      <c r="D699" s="386" t="s">
        <v>319</v>
      </c>
      <c r="E699" s="342">
        <v>0</v>
      </c>
      <c r="F699" s="304">
        <v>1000000</v>
      </c>
      <c r="G699" s="310">
        <v>1000000</v>
      </c>
      <c r="H699" s="305">
        <v>1000000</v>
      </c>
      <c r="I699" s="310">
        <v>0</v>
      </c>
      <c r="J699" s="310">
        <v>0</v>
      </c>
      <c r="K699" s="310">
        <v>0</v>
      </c>
      <c r="L699" s="312">
        <v>0</v>
      </c>
    </row>
    <row r="700" spans="2:12" ht="15" customHeight="1" x14ac:dyDescent="0.3">
      <c r="B700" s="882"/>
      <c r="C700" s="911"/>
      <c r="D700" s="386" t="s">
        <v>320</v>
      </c>
      <c r="E700" s="342">
        <v>0</v>
      </c>
      <c r="F700" s="304">
        <v>800000</v>
      </c>
      <c r="G700" s="310">
        <v>800000</v>
      </c>
      <c r="H700" s="305">
        <v>800000</v>
      </c>
      <c r="I700" s="310">
        <v>0</v>
      </c>
      <c r="J700" s="310">
        <v>0</v>
      </c>
      <c r="K700" s="310">
        <v>0</v>
      </c>
      <c r="L700" s="312">
        <v>0</v>
      </c>
    </row>
    <row r="701" spans="2:12" ht="15" customHeight="1" x14ac:dyDescent="0.3">
      <c r="B701" s="385"/>
      <c r="C701" s="302" t="s">
        <v>12</v>
      </c>
      <c r="D701" s="302"/>
      <c r="E701" s="344">
        <f>SUBTOTAL(9,E695:E700)</f>
        <v>0</v>
      </c>
      <c r="F701" s="304">
        <f t="shared" ref="F701:L701" si="59">SUBTOTAL(9,F695:F700)</f>
        <v>7578500</v>
      </c>
      <c r="G701" s="303">
        <f t="shared" si="59"/>
        <v>7578500</v>
      </c>
      <c r="H701" s="305">
        <f t="shared" si="59"/>
        <v>7578500</v>
      </c>
      <c r="I701" s="303">
        <f t="shared" si="59"/>
        <v>0</v>
      </c>
      <c r="J701" s="303">
        <f t="shared" si="59"/>
        <v>0</v>
      </c>
      <c r="K701" s="303">
        <f t="shared" si="59"/>
        <v>0</v>
      </c>
      <c r="L701" s="306">
        <f t="shared" si="59"/>
        <v>0</v>
      </c>
    </row>
    <row r="702" spans="2:12" ht="15" customHeight="1" x14ac:dyDescent="0.3">
      <c r="B702" s="379" t="s">
        <v>321</v>
      </c>
      <c r="C702" s="340"/>
      <c r="D702" s="340"/>
      <c r="E702" s="352">
        <f>SUBTOTAL(9,E695:E701)</f>
        <v>0</v>
      </c>
      <c r="F702" s="341">
        <f t="shared" ref="F702:L702" si="60">SUBTOTAL(9,F695:F701)</f>
        <v>7578500</v>
      </c>
      <c r="G702" s="353">
        <f t="shared" si="60"/>
        <v>7578500</v>
      </c>
      <c r="H702" s="341">
        <f t="shared" si="60"/>
        <v>7578500</v>
      </c>
      <c r="I702" s="341">
        <f t="shared" si="60"/>
        <v>0</v>
      </c>
      <c r="J702" s="341">
        <f t="shared" si="60"/>
        <v>0</v>
      </c>
      <c r="K702" s="341">
        <f t="shared" si="60"/>
        <v>0</v>
      </c>
      <c r="L702" s="371">
        <f t="shared" si="60"/>
        <v>0</v>
      </c>
    </row>
    <row r="703" spans="2:12" ht="18.600000000000001" customHeight="1" x14ac:dyDescent="0.3">
      <c r="B703" s="379" t="s">
        <v>557</v>
      </c>
      <c r="C703" s="340"/>
      <c r="D703" s="340"/>
      <c r="E703" s="352">
        <f>SUBTOTAL(9,E5:E702)</f>
        <v>1063505535.3000002</v>
      </c>
      <c r="F703" s="341">
        <f t="shared" ref="F703:L703" si="61">SUBTOTAL(9,F5:F702)</f>
        <v>502252987.53514743</v>
      </c>
      <c r="G703" s="353">
        <f t="shared" si="61"/>
        <v>1565758522.8351469</v>
      </c>
      <c r="H703" s="341">
        <f t="shared" si="61"/>
        <v>701801925.70581806</v>
      </c>
      <c r="I703" s="341">
        <f t="shared" si="61"/>
        <v>302599492.05932915</v>
      </c>
      <c r="J703" s="341">
        <f t="shared" si="61"/>
        <v>22501938.979999997</v>
      </c>
      <c r="K703" s="341">
        <f t="shared" si="61"/>
        <v>1630380</v>
      </c>
      <c r="L703" s="371">
        <f t="shared" si="61"/>
        <v>33352777.869999997</v>
      </c>
    </row>
    <row r="704" spans="2:12" ht="14.4" x14ac:dyDescent="0.3">
      <c r="B704" s="396"/>
      <c r="C704" s="397" t="s">
        <v>3157</v>
      </c>
      <c r="D704" s="397"/>
      <c r="E704" s="397"/>
      <c r="F704" s="398"/>
      <c r="G704" s="399"/>
      <c r="H704" s="400" t="s">
        <v>3158</v>
      </c>
      <c r="I704" s="400">
        <f>304800507.940671+2600000</f>
        <v>307400507.94067103</v>
      </c>
      <c r="J704" s="400">
        <f>625498061.02+2000000</f>
        <v>627498061.01999998</v>
      </c>
      <c r="K704" s="400">
        <v>300000000</v>
      </c>
      <c r="L704" s="401">
        <v>72750000</v>
      </c>
    </row>
    <row r="705" spans="2:12" ht="14.4" x14ac:dyDescent="0.3">
      <c r="B705" s="396"/>
      <c r="C705" s="397" t="s">
        <v>3159</v>
      </c>
      <c r="D705" s="397"/>
      <c r="E705" s="397"/>
      <c r="F705" s="398"/>
      <c r="G705" s="399"/>
      <c r="H705" s="400" t="s">
        <v>3158</v>
      </c>
      <c r="I705" s="400" t="s">
        <v>3158</v>
      </c>
      <c r="J705" s="400" t="s">
        <v>3158</v>
      </c>
      <c r="K705" s="400">
        <v>308369620</v>
      </c>
      <c r="L705" s="401">
        <v>513897222.13</v>
      </c>
    </row>
    <row r="706" spans="2:12" ht="14.4" x14ac:dyDescent="0.3">
      <c r="B706" s="402"/>
      <c r="C706" s="403" t="s">
        <v>3160</v>
      </c>
      <c r="D706" s="403"/>
      <c r="E706" s="404"/>
      <c r="F706" s="405"/>
      <c r="G706" s="404"/>
      <c r="H706" s="406">
        <f>H703</f>
        <v>701801925.70581806</v>
      </c>
      <c r="I706" s="406">
        <f>I703+I704</f>
        <v>610000000.00000024</v>
      </c>
      <c r="J706" s="406">
        <f>J703+J704</f>
        <v>650000000</v>
      </c>
      <c r="K706" s="406">
        <f>K703+K704+K705</f>
        <v>610000000</v>
      </c>
      <c r="L706" s="407">
        <f>L703+L704+L705</f>
        <v>620000000</v>
      </c>
    </row>
    <row r="707" spans="2:12" ht="15" customHeight="1" x14ac:dyDescent="0.3">
      <c r="B707" s="308" t="s">
        <v>2751</v>
      </c>
    </row>
    <row r="708" spans="2:12" ht="15" customHeight="1" x14ac:dyDescent="0.3">
      <c r="B708" s="327" t="s">
        <v>4070</v>
      </c>
    </row>
    <row r="709" spans="2:12" ht="15" customHeight="1" x14ac:dyDescent="0.3">
      <c r="B709" s="327" t="s">
        <v>4071</v>
      </c>
    </row>
    <row r="710" spans="2:12" ht="15" customHeight="1" x14ac:dyDescent="0.3">
      <c r="B710" s="395" t="s">
        <v>3156</v>
      </c>
    </row>
  </sheetData>
  <mergeCells count="140">
    <mergeCell ref="B694:L694"/>
    <mergeCell ref="B695:B700"/>
    <mergeCell ref="C695:C700"/>
    <mergeCell ref="B650:B651"/>
    <mergeCell ref="B653:L653"/>
    <mergeCell ref="B654:B691"/>
    <mergeCell ref="C654:C691"/>
    <mergeCell ref="B648:B649"/>
    <mergeCell ref="B598:L598"/>
    <mergeCell ref="B637:L637"/>
    <mergeCell ref="B638:B647"/>
    <mergeCell ref="C638:C639"/>
    <mergeCell ref="C640:C644"/>
    <mergeCell ref="C645:C646"/>
    <mergeCell ref="B628:B632"/>
    <mergeCell ref="C628:C631"/>
    <mergeCell ref="B633:B635"/>
    <mergeCell ref="C633:C634"/>
    <mergeCell ref="B584:B596"/>
    <mergeCell ref="C584:C588"/>
    <mergeCell ref="C589:C591"/>
    <mergeCell ref="C592:C595"/>
    <mergeCell ref="B599:B627"/>
    <mergeCell ref="C599:C600"/>
    <mergeCell ref="C601:C620"/>
    <mergeCell ref="C621:C625"/>
    <mergeCell ref="B547:B583"/>
    <mergeCell ref="C547:C562"/>
    <mergeCell ref="C563:C571"/>
    <mergeCell ref="C572:C574"/>
    <mergeCell ref="C575:C577"/>
    <mergeCell ref="C578:C580"/>
    <mergeCell ref="C581:C582"/>
    <mergeCell ref="B515:L515"/>
    <mergeCell ref="B516:B545"/>
    <mergeCell ref="C516:C530"/>
    <mergeCell ref="C531:C539"/>
    <mergeCell ref="C540:C542"/>
    <mergeCell ref="C543:C545"/>
    <mergeCell ref="C484:C495"/>
    <mergeCell ref="C496:C499"/>
    <mergeCell ref="C500:C503"/>
    <mergeCell ref="B505:B513"/>
    <mergeCell ref="C505:C506"/>
    <mergeCell ref="C507:C511"/>
    <mergeCell ref="B434:B483"/>
    <mergeCell ref="C434:C439"/>
    <mergeCell ref="C440:C445"/>
    <mergeCell ref="C448:C456"/>
    <mergeCell ref="C457:C463"/>
    <mergeCell ref="C464:C473"/>
    <mergeCell ref="C474:C480"/>
    <mergeCell ref="C481:C482"/>
    <mergeCell ref="B484:B504"/>
    <mergeCell ref="B433:L433"/>
    <mergeCell ref="B230:B241"/>
    <mergeCell ref="C230:C240"/>
    <mergeCell ref="B242:B250"/>
    <mergeCell ref="C242:C249"/>
    <mergeCell ref="B251:B257"/>
    <mergeCell ref="C251:C256"/>
    <mergeCell ref="B181:B187"/>
    <mergeCell ref="C181:C187"/>
    <mergeCell ref="B190:L190"/>
    <mergeCell ref="B191:B229"/>
    <mergeCell ref="C191:C218"/>
    <mergeCell ref="C219:C228"/>
    <mergeCell ref="B259:L259"/>
    <mergeCell ref="B260:B267"/>
    <mergeCell ref="C260:C265"/>
    <mergeCell ref="B268:B290"/>
    <mergeCell ref="C268:C277"/>
    <mergeCell ref="C278:C279"/>
    <mergeCell ref="C280:C289"/>
    <mergeCell ref="B291:B330"/>
    <mergeCell ref="C291:C302"/>
    <mergeCell ref="C303:C325"/>
    <mergeCell ref="C326:C329"/>
    <mergeCell ref="B168:B180"/>
    <mergeCell ref="C168:C170"/>
    <mergeCell ref="C171:C172"/>
    <mergeCell ref="C173:C177"/>
    <mergeCell ref="C178:C179"/>
    <mergeCell ref="B147:B156"/>
    <mergeCell ref="C147:C149"/>
    <mergeCell ref="C150:C155"/>
    <mergeCell ref="B157:B167"/>
    <mergeCell ref="C157:C158"/>
    <mergeCell ref="C159:C163"/>
    <mergeCell ref="C164:C166"/>
    <mergeCell ref="H2:L2"/>
    <mergeCell ref="E2:G2"/>
    <mergeCell ref="B4:L4"/>
    <mergeCell ref="B59:L59"/>
    <mergeCell ref="B2:C2"/>
    <mergeCell ref="B49:B52"/>
    <mergeCell ref="C49:C51"/>
    <mergeCell ref="B53:B57"/>
    <mergeCell ref="C53:C56"/>
    <mergeCell ref="B5:B7"/>
    <mergeCell ref="C5:C6"/>
    <mergeCell ref="B8:B11"/>
    <mergeCell ref="C8:C9"/>
    <mergeCell ref="B12:B48"/>
    <mergeCell ref="C12:C18"/>
    <mergeCell ref="C19:C20"/>
    <mergeCell ref="B383:B403"/>
    <mergeCell ref="C383:C398"/>
    <mergeCell ref="C399:C402"/>
    <mergeCell ref="B404:B431"/>
    <mergeCell ref="C404:C430"/>
    <mergeCell ref="C21:C35"/>
    <mergeCell ref="B60:B63"/>
    <mergeCell ref="C60:C62"/>
    <mergeCell ref="B64:B83"/>
    <mergeCell ref="C64:C82"/>
    <mergeCell ref="C36:C47"/>
    <mergeCell ref="B99:B130"/>
    <mergeCell ref="C99:C122"/>
    <mergeCell ref="C123:C125"/>
    <mergeCell ref="C126:C129"/>
    <mergeCell ref="B131:B146"/>
    <mergeCell ref="C131:C136"/>
    <mergeCell ref="C137:C142"/>
    <mergeCell ref="C143:C145"/>
    <mergeCell ref="B84:B86"/>
    <mergeCell ref="C84:C85"/>
    <mergeCell ref="B88:L88"/>
    <mergeCell ref="B89:B97"/>
    <mergeCell ref="C89:C97"/>
    <mergeCell ref="B332:L332"/>
    <mergeCell ref="B333:B346"/>
    <mergeCell ref="C333:C344"/>
    <mergeCell ref="B347:B353"/>
    <mergeCell ref="C347:C351"/>
    <mergeCell ref="B354:B357"/>
    <mergeCell ref="C354:C356"/>
    <mergeCell ref="B359:L359"/>
    <mergeCell ref="B360:B382"/>
    <mergeCell ref="C360:C381"/>
  </mergeCells>
  <pageMargins left="0.7" right="0.7" top="0.75" bottom="0.75" header="0.3" footer="0.3"/>
  <pageSetup scale="50" orientation="portrait" r:id="rId1"/>
  <headerFooter>
    <oddHeader>&amp;CAppendix B: 2020 New Multi-Year Requests and 2020 Annual Capital Expenditure Budget</oddHeader>
    <oddFooter>&amp;C2020 Capital and Operating Budget - Appendix A, B, C, D, E, F, G and H&amp;R&amp;P</oddFooter>
  </headerFooter>
  <rowBreaks count="13" manualBreakCount="13">
    <brk id="58" max="12" man="1"/>
    <brk id="87" max="12" man="1"/>
    <brk id="156" max="12" man="1"/>
    <brk id="189" max="12" man="1"/>
    <brk id="258" max="12" man="1"/>
    <brk id="331" max="12" man="1"/>
    <brk id="358" max="12" man="1"/>
    <brk id="432" max="12" man="1"/>
    <brk id="483" max="12" man="1"/>
    <brk id="514" max="12" man="1"/>
    <brk id="583" max="12" man="1"/>
    <brk id="597" max="12" man="1"/>
    <brk id="652"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R41"/>
  <sheetViews>
    <sheetView zoomScale="40" zoomScaleNormal="40" workbookViewId="0">
      <selection activeCell="I6" sqref="I6"/>
    </sheetView>
  </sheetViews>
  <sheetFormatPr defaultColWidth="9.109375" defaultRowHeight="14.4" x14ac:dyDescent="0.3"/>
  <cols>
    <col min="1" max="5" width="9.109375" style="292"/>
    <col min="6" max="18" width="15.6640625" style="292" customWidth="1"/>
    <col min="19" max="16384" width="9.109375" style="292"/>
  </cols>
  <sheetData>
    <row r="40" spans="6:18" ht="61.2" x14ac:dyDescent="0.3">
      <c r="F40" s="845" t="s">
        <v>2732</v>
      </c>
      <c r="G40" s="845"/>
      <c r="H40" s="845"/>
      <c r="I40" s="845"/>
      <c r="J40" s="845"/>
      <c r="K40" s="845"/>
      <c r="L40" s="845"/>
      <c r="M40" s="845"/>
      <c r="N40" s="845"/>
      <c r="O40" s="845"/>
      <c r="P40" s="845"/>
      <c r="Q40" s="845"/>
      <c r="R40" s="845"/>
    </row>
    <row r="41" spans="6:18" ht="36.6" x14ac:dyDescent="0.3">
      <c r="F41" s="846" t="s">
        <v>2733</v>
      </c>
      <c r="G41" s="846"/>
      <c r="H41" s="846"/>
      <c r="I41" s="846"/>
      <c r="J41" s="846"/>
      <c r="K41" s="846"/>
      <c r="L41" s="846"/>
      <c r="M41" s="846"/>
      <c r="N41" s="846"/>
      <c r="O41" s="846"/>
      <c r="P41" s="846"/>
      <c r="Q41" s="846"/>
      <c r="R41" s="846"/>
    </row>
  </sheetData>
  <mergeCells count="2">
    <mergeCell ref="F40:R40"/>
    <mergeCell ref="F41:R41"/>
  </mergeCells>
  <pageMargins left="0.7" right="0.7" top="0.75" bottom="0.75" header="0.3" footer="0.3"/>
  <pageSetup scale="42" orientation="landscape" r:id="rId1"/>
  <headerFooter>
    <oddHeader>&amp;CAppendix C: 2020 New Multi-Year Requests by Funding Source</oddHeader>
    <oddFooter>&amp;C2020 Capital and Operating Budget - Appendix A, B, C, D, E, F, G and H&amp;R&amp;P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2"/>
  <sheetViews>
    <sheetView showGridLines="0" zoomScale="85" zoomScaleNormal="85" workbookViewId="0">
      <selection activeCell="E3" sqref="E3"/>
    </sheetView>
  </sheetViews>
  <sheetFormatPr defaultColWidth="8.88671875" defaultRowHeight="18" x14ac:dyDescent="0.3"/>
  <cols>
    <col min="1" max="1" width="2.33203125" style="1" customWidth="1"/>
    <col min="2" max="2" width="20.44140625" style="1" customWidth="1"/>
    <col min="3" max="3" width="44.6640625" style="1" customWidth="1"/>
    <col min="4" max="4" width="62.44140625" style="1" customWidth="1"/>
    <col min="5" max="5" width="17.44140625" style="2" customWidth="1"/>
    <col min="6" max="12" width="16.6640625" style="2" customWidth="1"/>
    <col min="13" max="13" width="15.33203125" style="1" bestFit="1" customWidth="1"/>
    <col min="14" max="16384" width="8.88671875" style="1"/>
  </cols>
  <sheetData>
    <row r="1" spans="2:13" ht="18.600000000000001" thickBot="1" x14ac:dyDescent="0.35"/>
    <row r="2" spans="2:13" ht="20.399999999999999" customHeight="1" thickBot="1" x14ac:dyDescent="0.35">
      <c r="F2" s="922" t="s">
        <v>558</v>
      </c>
      <c r="G2" s="915"/>
      <c r="H2" s="915"/>
      <c r="I2" s="923"/>
      <c r="J2" s="915" t="s">
        <v>559</v>
      </c>
      <c r="K2" s="915"/>
      <c r="L2" s="3" t="s">
        <v>560</v>
      </c>
    </row>
    <row r="3" spans="2:13" ht="72" x14ac:dyDescent="0.3">
      <c r="B3" s="4" t="s">
        <v>0</v>
      </c>
      <c r="C3" s="5" t="s">
        <v>1</v>
      </c>
      <c r="D3" s="5" t="s">
        <v>2</v>
      </c>
      <c r="E3" s="6" t="s">
        <v>4076</v>
      </c>
      <c r="F3" s="7" t="s">
        <v>3</v>
      </c>
      <c r="G3" s="8" t="s">
        <v>4</v>
      </c>
      <c r="H3" s="8" t="s">
        <v>6</v>
      </c>
      <c r="I3" s="9" t="s">
        <v>9</v>
      </c>
      <c r="J3" s="8" t="s">
        <v>5</v>
      </c>
      <c r="K3" s="9" t="s">
        <v>7</v>
      </c>
      <c r="L3" s="9" t="s">
        <v>8</v>
      </c>
    </row>
    <row r="4" spans="2:13" ht="26.4" customHeight="1" x14ac:dyDescent="0.3">
      <c r="B4" s="10" t="s">
        <v>330</v>
      </c>
      <c r="C4" s="11"/>
      <c r="D4" s="11"/>
      <c r="E4" s="12"/>
      <c r="F4" s="13"/>
      <c r="G4" s="14"/>
      <c r="H4" s="14"/>
      <c r="I4" s="15"/>
      <c r="J4" s="14"/>
      <c r="K4" s="15"/>
      <c r="L4" s="15"/>
      <c r="M4" s="16"/>
    </row>
    <row r="5" spans="2:13" ht="54" x14ac:dyDescent="0.3">
      <c r="B5" s="920" t="s">
        <v>10</v>
      </c>
      <c r="C5" s="17" t="s">
        <v>11</v>
      </c>
      <c r="D5" s="17" t="s">
        <v>322</v>
      </c>
      <c r="E5" s="18">
        <v>3184500</v>
      </c>
      <c r="F5" s="19">
        <v>0</v>
      </c>
      <c r="G5" s="20">
        <v>0</v>
      </c>
      <c r="H5" s="20">
        <v>0</v>
      </c>
      <c r="I5" s="21">
        <v>0</v>
      </c>
      <c r="J5" s="20">
        <v>0</v>
      </c>
      <c r="K5" s="21">
        <v>0</v>
      </c>
      <c r="L5" s="21">
        <v>3184500</v>
      </c>
      <c r="M5" s="16"/>
    </row>
    <row r="6" spans="2:13" x14ac:dyDescent="0.3">
      <c r="B6" s="921"/>
      <c r="C6" s="22" t="s">
        <v>12</v>
      </c>
      <c r="D6" s="22"/>
      <c r="E6" s="23">
        <f>SUBTOTAL(9,E5)</f>
        <v>3184500</v>
      </c>
      <c r="F6" s="24">
        <f t="shared" ref="F6:L6" si="0">SUBTOTAL(9,F5)</f>
        <v>0</v>
      </c>
      <c r="G6" s="25">
        <f t="shared" si="0"/>
        <v>0</v>
      </c>
      <c r="H6" s="25">
        <f>SUBTOTAL(9,H5)</f>
        <v>0</v>
      </c>
      <c r="I6" s="26">
        <f>SUBTOTAL(9,I5)</f>
        <v>0</v>
      </c>
      <c r="J6" s="25">
        <f t="shared" si="0"/>
        <v>0</v>
      </c>
      <c r="K6" s="26">
        <f t="shared" si="0"/>
        <v>0</v>
      </c>
      <c r="L6" s="26">
        <f t="shared" si="0"/>
        <v>3184500</v>
      </c>
      <c r="M6" s="16"/>
    </row>
    <row r="7" spans="2:13" ht="90" x14ac:dyDescent="0.3">
      <c r="B7" s="916" t="s">
        <v>13</v>
      </c>
      <c r="C7" s="27" t="s">
        <v>14</v>
      </c>
      <c r="D7" s="27" t="s">
        <v>323</v>
      </c>
      <c r="E7" s="28">
        <v>17000000</v>
      </c>
      <c r="F7" s="29">
        <v>0</v>
      </c>
      <c r="G7" s="30">
        <v>0</v>
      </c>
      <c r="H7" s="30">
        <v>17000000</v>
      </c>
      <c r="I7" s="31">
        <v>0</v>
      </c>
      <c r="J7" s="30">
        <v>0</v>
      </c>
      <c r="K7" s="31">
        <v>0</v>
      </c>
      <c r="L7" s="31">
        <v>0</v>
      </c>
      <c r="M7" s="16"/>
    </row>
    <row r="8" spans="2:13" ht="36" x14ac:dyDescent="0.3">
      <c r="B8" s="924"/>
      <c r="C8" s="27" t="s">
        <v>15</v>
      </c>
      <c r="D8" s="27" t="s">
        <v>324</v>
      </c>
      <c r="E8" s="28">
        <v>40000000</v>
      </c>
      <c r="F8" s="29">
        <v>0</v>
      </c>
      <c r="G8" s="30">
        <v>0</v>
      </c>
      <c r="H8" s="30">
        <v>0</v>
      </c>
      <c r="I8" s="31">
        <v>0</v>
      </c>
      <c r="J8" s="30">
        <v>40000000</v>
      </c>
      <c r="K8" s="31">
        <v>0</v>
      </c>
      <c r="L8" s="31">
        <v>0</v>
      </c>
      <c r="M8" s="16"/>
    </row>
    <row r="9" spans="2:13" ht="54" x14ac:dyDescent="0.3">
      <c r="B9" s="924"/>
      <c r="C9" s="27" t="s">
        <v>16</v>
      </c>
      <c r="D9" s="27" t="s">
        <v>325</v>
      </c>
      <c r="E9" s="28">
        <v>400000</v>
      </c>
      <c r="F9" s="29">
        <v>400000</v>
      </c>
      <c r="G9" s="30">
        <v>0</v>
      </c>
      <c r="H9" s="30">
        <v>0</v>
      </c>
      <c r="I9" s="31">
        <v>0</v>
      </c>
      <c r="J9" s="30">
        <v>0</v>
      </c>
      <c r="K9" s="31">
        <v>0</v>
      </c>
      <c r="L9" s="31">
        <v>0</v>
      </c>
      <c r="M9" s="16"/>
    </row>
    <row r="10" spans="2:13" ht="36" x14ac:dyDescent="0.3">
      <c r="B10" s="924"/>
      <c r="C10" s="27" t="s">
        <v>17</v>
      </c>
      <c r="D10" s="27" t="s">
        <v>326</v>
      </c>
      <c r="E10" s="28">
        <v>675000</v>
      </c>
      <c r="F10" s="29">
        <v>675000</v>
      </c>
      <c r="G10" s="30">
        <v>0</v>
      </c>
      <c r="H10" s="30">
        <v>0</v>
      </c>
      <c r="I10" s="31">
        <v>0</v>
      </c>
      <c r="J10" s="30">
        <v>0</v>
      </c>
      <c r="K10" s="31">
        <v>0</v>
      </c>
      <c r="L10" s="31">
        <v>0</v>
      </c>
      <c r="M10" s="16"/>
    </row>
    <row r="11" spans="2:13" ht="54" x14ac:dyDescent="0.3">
      <c r="B11" s="924"/>
      <c r="C11" s="27" t="s">
        <v>18</v>
      </c>
      <c r="D11" s="27" t="s">
        <v>327</v>
      </c>
      <c r="E11" s="28">
        <v>4000000</v>
      </c>
      <c r="F11" s="29">
        <v>0</v>
      </c>
      <c r="G11" s="30">
        <v>0</v>
      </c>
      <c r="H11" s="30">
        <v>0</v>
      </c>
      <c r="I11" s="31">
        <v>0</v>
      </c>
      <c r="J11" s="30">
        <v>4000000</v>
      </c>
      <c r="K11" s="31">
        <v>0</v>
      </c>
      <c r="L11" s="31">
        <v>0</v>
      </c>
      <c r="M11" s="16"/>
    </row>
    <row r="12" spans="2:13" ht="54" x14ac:dyDescent="0.3">
      <c r="B12" s="924"/>
      <c r="C12" s="27" t="s">
        <v>19</v>
      </c>
      <c r="D12" s="27" t="s">
        <v>328</v>
      </c>
      <c r="E12" s="28">
        <v>6500000</v>
      </c>
      <c r="F12" s="29">
        <v>0</v>
      </c>
      <c r="G12" s="30">
        <v>0</v>
      </c>
      <c r="H12" s="30">
        <v>0</v>
      </c>
      <c r="I12" s="31">
        <v>0</v>
      </c>
      <c r="J12" s="30">
        <v>6500000</v>
      </c>
      <c r="K12" s="31">
        <v>0</v>
      </c>
      <c r="L12" s="31">
        <v>0</v>
      </c>
      <c r="M12" s="16"/>
    </row>
    <row r="13" spans="2:13" x14ac:dyDescent="0.3">
      <c r="B13" s="917"/>
      <c r="C13" s="22" t="s">
        <v>12</v>
      </c>
      <c r="D13" s="22"/>
      <c r="E13" s="23">
        <f>SUBTOTAL(9,E7:E12)</f>
        <v>68575000</v>
      </c>
      <c r="F13" s="24">
        <f t="shared" ref="F13:L13" si="1">SUBTOTAL(9,F7:F12)</f>
        <v>1075000</v>
      </c>
      <c r="G13" s="25">
        <f t="shared" si="1"/>
        <v>0</v>
      </c>
      <c r="H13" s="25">
        <f>SUBTOTAL(9,H7:H12)</f>
        <v>17000000</v>
      </c>
      <c r="I13" s="26">
        <f>SUBTOTAL(9,I7:I12)</f>
        <v>0</v>
      </c>
      <c r="J13" s="25">
        <f t="shared" si="1"/>
        <v>50500000</v>
      </c>
      <c r="K13" s="26">
        <f t="shared" si="1"/>
        <v>0</v>
      </c>
      <c r="L13" s="26">
        <f t="shared" si="1"/>
        <v>0</v>
      </c>
      <c r="M13" s="16"/>
    </row>
    <row r="14" spans="2:13" ht="36" x14ac:dyDescent="0.3">
      <c r="B14" s="918" t="s">
        <v>20</v>
      </c>
      <c r="C14" s="27" t="s">
        <v>21</v>
      </c>
      <c r="D14" s="27" t="s">
        <v>329</v>
      </c>
      <c r="E14" s="28">
        <v>550000</v>
      </c>
      <c r="F14" s="29">
        <v>0</v>
      </c>
      <c r="G14" s="30">
        <v>0</v>
      </c>
      <c r="H14" s="30">
        <v>0</v>
      </c>
      <c r="I14" s="31">
        <v>0</v>
      </c>
      <c r="J14" s="30">
        <v>550000</v>
      </c>
      <c r="K14" s="31">
        <v>0</v>
      </c>
      <c r="L14" s="31">
        <v>0</v>
      </c>
      <c r="M14" s="16"/>
    </row>
    <row r="15" spans="2:13" x14ac:dyDescent="0.3">
      <c r="B15" s="919"/>
      <c r="C15" s="22" t="s">
        <v>12</v>
      </c>
      <c r="D15" s="22"/>
      <c r="E15" s="23">
        <f>SUBTOTAL(9,E14)</f>
        <v>550000</v>
      </c>
      <c r="F15" s="24">
        <f t="shared" ref="F15:L15" si="2">SUBTOTAL(9,F14)</f>
        <v>0</v>
      </c>
      <c r="G15" s="25">
        <f t="shared" si="2"/>
        <v>0</v>
      </c>
      <c r="H15" s="25">
        <f>SUBTOTAL(9,H14)</f>
        <v>0</v>
      </c>
      <c r="I15" s="26">
        <f>SUBTOTAL(9,I14)</f>
        <v>0</v>
      </c>
      <c r="J15" s="25">
        <f t="shared" si="2"/>
        <v>550000</v>
      </c>
      <c r="K15" s="26">
        <f t="shared" si="2"/>
        <v>0</v>
      </c>
      <c r="L15" s="26">
        <f t="shared" si="2"/>
        <v>0</v>
      </c>
      <c r="M15" s="16"/>
    </row>
    <row r="16" spans="2:13" ht="19.95" customHeight="1" x14ac:dyDescent="0.3">
      <c r="B16" s="32" t="s">
        <v>22</v>
      </c>
      <c r="C16" s="33"/>
      <c r="D16" s="33"/>
      <c r="E16" s="34">
        <f>SUBTOTAL(9,E5:E15)</f>
        <v>72309500</v>
      </c>
      <c r="F16" s="35">
        <f t="shared" ref="F16:L16" si="3">SUBTOTAL(9,F5:F15)</f>
        <v>1075000</v>
      </c>
      <c r="G16" s="36">
        <f t="shared" si="3"/>
        <v>0</v>
      </c>
      <c r="H16" s="36">
        <f>SUBTOTAL(9,H5:H15)</f>
        <v>17000000</v>
      </c>
      <c r="I16" s="37">
        <f>SUBTOTAL(9,I5:I15)</f>
        <v>0</v>
      </c>
      <c r="J16" s="36">
        <f t="shared" si="3"/>
        <v>51050000</v>
      </c>
      <c r="K16" s="37">
        <f t="shared" si="3"/>
        <v>0</v>
      </c>
      <c r="L16" s="37">
        <f t="shared" si="3"/>
        <v>3184500</v>
      </c>
      <c r="M16" s="16"/>
    </row>
    <row r="17" spans="2:13" ht="26.4" customHeight="1" x14ac:dyDescent="0.3">
      <c r="B17" s="10" t="s">
        <v>331</v>
      </c>
      <c r="C17" s="11"/>
      <c r="D17" s="11"/>
      <c r="E17" s="12"/>
      <c r="F17" s="13"/>
      <c r="G17" s="14"/>
      <c r="H17" s="14"/>
      <c r="I17" s="15"/>
      <c r="J17" s="14"/>
      <c r="K17" s="15"/>
      <c r="L17" s="15"/>
      <c r="M17" s="16"/>
    </row>
    <row r="18" spans="2:13" ht="54" x14ac:dyDescent="0.3">
      <c r="B18" s="920" t="s">
        <v>23</v>
      </c>
      <c r="C18" s="17" t="s">
        <v>24</v>
      </c>
      <c r="D18" s="17" t="s">
        <v>332</v>
      </c>
      <c r="E18" s="18">
        <v>200000</v>
      </c>
      <c r="F18" s="19">
        <v>200000</v>
      </c>
      <c r="G18" s="20">
        <v>0</v>
      </c>
      <c r="H18" s="20">
        <v>0</v>
      </c>
      <c r="I18" s="21">
        <v>0</v>
      </c>
      <c r="J18" s="20">
        <v>0</v>
      </c>
      <c r="K18" s="21">
        <v>0</v>
      </c>
      <c r="L18" s="21">
        <v>0</v>
      </c>
      <c r="M18" s="16"/>
    </row>
    <row r="19" spans="2:13" ht="36" x14ac:dyDescent="0.3">
      <c r="B19" s="920"/>
      <c r="C19" s="38" t="s">
        <v>25</v>
      </c>
      <c r="D19" s="17" t="s">
        <v>333</v>
      </c>
      <c r="E19" s="18">
        <v>3500000</v>
      </c>
      <c r="F19" s="19">
        <v>0</v>
      </c>
      <c r="G19" s="20">
        <v>0</v>
      </c>
      <c r="H19" s="20">
        <v>0</v>
      </c>
      <c r="I19" s="21">
        <v>0</v>
      </c>
      <c r="J19" s="20">
        <v>0</v>
      </c>
      <c r="K19" s="21">
        <v>0</v>
      </c>
      <c r="L19" s="21">
        <v>3500000</v>
      </c>
      <c r="M19" s="16"/>
    </row>
    <row r="20" spans="2:13" ht="54" x14ac:dyDescent="0.3">
      <c r="B20" s="920"/>
      <c r="C20" s="38" t="s">
        <v>26</v>
      </c>
      <c r="D20" s="17" t="s">
        <v>334</v>
      </c>
      <c r="E20" s="18">
        <v>400000</v>
      </c>
      <c r="F20" s="19">
        <v>0</v>
      </c>
      <c r="G20" s="20">
        <v>0</v>
      </c>
      <c r="H20" s="20">
        <v>0</v>
      </c>
      <c r="I20" s="21">
        <v>0</v>
      </c>
      <c r="J20" s="20">
        <v>0</v>
      </c>
      <c r="K20" s="21">
        <v>0</v>
      </c>
      <c r="L20" s="21">
        <v>400000</v>
      </c>
      <c r="M20" s="16"/>
    </row>
    <row r="21" spans="2:13" ht="90" x14ac:dyDescent="0.3">
      <c r="B21" s="920"/>
      <c r="C21" s="38" t="s">
        <v>27</v>
      </c>
      <c r="D21" s="17" t="s">
        <v>335</v>
      </c>
      <c r="E21" s="18">
        <v>810000</v>
      </c>
      <c r="F21" s="19">
        <v>810000</v>
      </c>
      <c r="G21" s="20">
        <v>0</v>
      </c>
      <c r="H21" s="20">
        <v>0</v>
      </c>
      <c r="I21" s="21">
        <v>0</v>
      </c>
      <c r="J21" s="20">
        <v>0</v>
      </c>
      <c r="K21" s="21">
        <v>0</v>
      </c>
      <c r="L21" s="21">
        <v>0</v>
      </c>
      <c r="M21" s="16"/>
    </row>
    <row r="22" spans="2:13" ht="36" x14ac:dyDescent="0.3">
      <c r="B22" s="920"/>
      <c r="C22" s="38" t="s">
        <v>28</v>
      </c>
      <c r="D22" s="17" t="s">
        <v>336</v>
      </c>
      <c r="E22" s="18">
        <v>2500000</v>
      </c>
      <c r="F22" s="19">
        <v>0</v>
      </c>
      <c r="G22" s="20">
        <v>0</v>
      </c>
      <c r="H22" s="20">
        <v>0</v>
      </c>
      <c r="I22" s="21">
        <v>0</v>
      </c>
      <c r="J22" s="20">
        <v>0</v>
      </c>
      <c r="K22" s="21">
        <v>0</v>
      </c>
      <c r="L22" s="21">
        <v>2500000</v>
      </c>
      <c r="M22" s="16"/>
    </row>
    <row r="23" spans="2:13" x14ac:dyDescent="0.3">
      <c r="B23" s="921"/>
      <c r="C23" s="22" t="s">
        <v>12</v>
      </c>
      <c r="D23" s="22"/>
      <c r="E23" s="23">
        <f>SUBTOTAL(9,E18:E22)</f>
        <v>7410000</v>
      </c>
      <c r="F23" s="24">
        <f t="shared" ref="F23:L23" si="4">SUBTOTAL(9,F18:F22)</f>
        <v>1010000</v>
      </c>
      <c r="G23" s="25">
        <f t="shared" si="4"/>
        <v>0</v>
      </c>
      <c r="H23" s="25">
        <f>SUBTOTAL(9,H18:H22)</f>
        <v>0</v>
      </c>
      <c r="I23" s="26">
        <f>SUBTOTAL(9,I18:I22)</f>
        <v>0</v>
      </c>
      <c r="J23" s="25">
        <f t="shared" si="4"/>
        <v>0</v>
      </c>
      <c r="K23" s="26">
        <f t="shared" si="4"/>
        <v>0</v>
      </c>
      <c r="L23" s="26">
        <f t="shared" si="4"/>
        <v>6400000</v>
      </c>
      <c r="M23" s="16"/>
    </row>
    <row r="24" spans="2:13" ht="36" x14ac:dyDescent="0.3">
      <c r="B24" s="916" t="s">
        <v>29</v>
      </c>
      <c r="C24" s="27" t="s">
        <v>30</v>
      </c>
      <c r="D24" s="27" t="s">
        <v>337</v>
      </c>
      <c r="E24" s="28">
        <v>800000</v>
      </c>
      <c r="F24" s="29">
        <v>0</v>
      </c>
      <c r="G24" s="30">
        <v>300000</v>
      </c>
      <c r="H24" s="30">
        <v>0</v>
      </c>
      <c r="I24" s="31">
        <v>0</v>
      </c>
      <c r="J24" s="30">
        <v>0</v>
      </c>
      <c r="K24" s="31">
        <v>0</v>
      </c>
      <c r="L24" s="31">
        <v>500000</v>
      </c>
      <c r="M24" s="16"/>
    </row>
    <row r="25" spans="2:13" x14ac:dyDescent="0.3">
      <c r="B25" s="917"/>
      <c r="C25" s="22" t="s">
        <v>12</v>
      </c>
      <c r="D25" s="22"/>
      <c r="E25" s="23">
        <f>SUBTOTAL(9,E24:E24)</f>
        <v>800000</v>
      </c>
      <c r="F25" s="24">
        <f t="shared" ref="F25:L25" si="5">SUBTOTAL(9,F24:F24)</f>
        <v>0</v>
      </c>
      <c r="G25" s="25">
        <f t="shared" si="5"/>
        <v>300000</v>
      </c>
      <c r="H25" s="25">
        <f>SUBTOTAL(9,H24:H24)</f>
        <v>0</v>
      </c>
      <c r="I25" s="26">
        <f>SUBTOTAL(9,I24:I24)</f>
        <v>0</v>
      </c>
      <c r="J25" s="25">
        <f t="shared" si="5"/>
        <v>0</v>
      </c>
      <c r="K25" s="26">
        <f t="shared" si="5"/>
        <v>0</v>
      </c>
      <c r="L25" s="26">
        <f t="shared" si="5"/>
        <v>500000</v>
      </c>
      <c r="M25" s="16"/>
    </row>
    <row r="26" spans="2:13" ht="19.95" customHeight="1" x14ac:dyDescent="0.3">
      <c r="B26" s="32" t="s">
        <v>31</v>
      </c>
      <c r="C26" s="33"/>
      <c r="D26" s="33"/>
      <c r="E26" s="34">
        <f>SUBTOTAL(9,E18:E25)</f>
        <v>8210000</v>
      </c>
      <c r="F26" s="35">
        <f t="shared" ref="F26:L26" si="6">SUBTOTAL(9,F18:F25)</f>
        <v>1010000</v>
      </c>
      <c r="G26" s="36">
        <f t="shared" si="6"/>
        <v>300000</v>
      </c>
      <c r="H26" s="36">
        <f>SUBTOTAL(9,H18:H25)</f>
        <v>0</v>
      </c>
      <c r="I26" s="37">
        <f>SUBTOTAL(9,I18:I25)</f>
        <v>0</v>
      </c>
      <c r="J26" s="36">
        <f t="shared" si="6"/>
        <v>0</v>
      </c>
      <c r="K26" s="37">
        <f t="shared" si="6"/>
        <v>0</v>
      </c>
      <c r="L26" s="37">
        <f t="shared" si="6"/>
        <v>6900000</v>
      </c>
      <c r="M26" s="16"/>
    </row>
    <row r="27" spans="2:13" ht="26.4" customHeight="1" x14ac:dyDescent="0.3">
      <c r="B27" s="10" t="s">
        <v>338</v>
      </c>
      <c r="C27" s="11"/>
      <c r="D27" s="11"/>
      <c r="E27" s="12"/>
      <c r="F27" s="13"/>
      <c r="G27" s="14"/>
      <c r="H27" s="14"/>
      <c r="I27" s="15"/>
      <c r="J27" s="14"/>
      <c r="K27" s="15"/>
      <c r="L27" s="15"/>
      <c r="M27" s="16"/>
    </row>
    <row r="28" spans="2:13" ht="90" x14ac:dyDescent="0.3">
      <c r="B28" s="920" t="s">
        <v>32</v>
      </c>
      <c r="C28" s="17" t="s">
        <v>33</v>
      </c>
      <c r="D28" s="17" t="s">
        <v>339</v>
      </c>
      <c r="E28" s="18">
        <v>20000000</v>
      </c>
      <c r="F28" s="19">
        <v>0</v>
      </c>
      <c r="G28" s="20">
        <v>0</v>
      </c>
      <c r="H28" s="20">
        <v>0</v>
      </c>
      <c r="I28" s="21">
        <v>0</v>
      </c>
      <c r="J28" s="20">
        <v>20000000</v>
      </c>
      <c r="K28" s="21">
        <v>0</v>
      </c>
      <c r="L28" s="21">
        <v>0</v>
      </c>
      <c r="M28" s="16"/>
    </row>
    <row r="29" spans="2:13" x14ac:dyDescent="0.3">
      <c r="B29" s="921"/>
      <c r="C29" s="22" t="s">
        <v>12</v>
      </c>
      <c r="D29" s="22"/>
      <c r="E29" s="23">
        <f>SUBTOTAL(9,E28)</f>
        <v>20000000</v>
      </c>
      <c r="F29" s="24">
        <f t="shared" ref="F29:L29" si="7">SUBTOTAL(9,F28)</f>
        <v>0</v>
      </c>
      <c r="G29" s="25">
        <f t="shared" si="7"/>
        <v>0</v>
      </c>
      <c r="H29" s="25">
        <f>SUBTOTAL(9,H28)</f>
        <v>0</v>
      </c>
      <c r="I29" s="26">
        <f>SUBTOTAL(9,I28)</f>
        <v>0</v>
      </c>
      <c r="J29" s="25">
        <f t="shared" si="7"/>
        <v>20000000</v>
      </c>
      <c r="K29" s="26">
        <f t="shared" si="7"/>
        <v>0</v>
      </c>
      <c r="L29" s="26">
        <f t="shared" si="7"/>
        <v>0</v>
      </c>
      <c r="M29" s="16"/>
    </row>
    <row r="30" spans="2:13" ht="72" x14ac:dyDescent="0.3">
      <c r="B30" s="916" t="s">
        <v>34</v>
      </c>
      <c r="C30" s="27" t="s">
        <v>35</v>
      </c>
      <c r="D30" s="27" t="s">
        <v>340</v>
      </c>
      <c r="E30" s="28">
        <v>600000</v>
      </c>
      <c r="F30" s="29">
        <v>0</v>
      </c>
      <c r="G30" s="30">
        <v>120000</v>
      </c>
      <c r="H30" s="30">
        <v>0</v>
      </c>
      <c r="I30" s="31">
        <v>0</v>
      </c>
      <c r="J30" s="30">
        <v>480000</v>
      </c>
      <c r="K30" s="31">
        <v>0</v>
      </c>
      <c r="L30" s="31">
        <v>0</v>
      </c>
      <c r="M30" s="16"/>
    </row>
    <row r="31" spans="2:13" ht="108" x14ac:dyDescent="0.3">
      <c r="B31" s="924"/>
      <c r="C31" s="27" t="s">
        <v>36</v>
      </c>
      <c r="D31" s="27" t="s">
        <v>341</v>
      </c>
      <c r="E31" s="28">
        <v>200000</v>
      </c>
      <c r="F31" s="29">
        <v>0</v>
      </c>
      <c r="G31" s="30">
        <v>0</v>
      </c>
      <c r="H31" s="30">
        <v>0</v>
      </c>
      <c r="I31" s="31">
        <v>0</v>
      </c>
      <c r="J31" s="30">
        <v>200000</v>
      </c>
      <c r="K31" s="31">
        <v>0</v>
      </c>
      <c r="L31" s="31">
        <v>0</v>
      </c>
      <c r="M31" s="16"/>
    </row>
    <row r="32" spans="2:13" ht="36" x14ac:dyDescent="0.3">
      <c r="B32" s="924"/>
      <c r="C32" s="27" t="s">
        <v>37</v>
      </c>
      <c r="D32" s="27" t="s">
        <v>342</v>
      </c>
      <c r="E32" s="28">
        <v>4000000</v>
      </c>
      <c r="F32" s="29">
        <v>0</v>
      </c>
      <c r="G32" s="30">
        <v>400000</v>
      </c>
      <c r="H32" s="30">
        <v>0</v>
      </c>
      <c r="I32" s="31">
        <v>0</v>
      </c>
      <c r="J32" s="30">
        <v>3600000</v>
      </c>
      <c r="K32" s="31">
        <v>0</v>
      </c>
      <c r="L32" s="31">
        <v>0</v>
      </c>
      <c r="M32" s="16"/>
    </row>
    <row r="33" spans="2:13" ht="72" x14ac:dyDescent="0.3">
      <c r="B33" s="924"/>
      <c r="C33" s="27" t="s">
        <v>38</v>
      </c>
      <c r="D33" s="27" t="s">
        <v>343</v>
      </c>
      <c r="E33" s="28">
        <v>150000</v>
      </c>
      <c r="F33" s="29">
        <v>0</v>
      </c>
      <c r="G33" s="30">
        <v>0</v>
      </c>
      <c r="H33" s="30">
        <v>0</v>
      </c>
      <c r="I33" s="31">
        <v>0</v>
      </c>
      <c r="J33" s="30">
        <v>150000</v>
      </c>
      <c r="K33" s="31">
        <v>0</v>
      </c>
      <c r="L33" s="31">
        <v>0</v>
      </c>
      <c r="M33" s="16"/>
    </row>
    <row r="34" spans="2:13" ht="72" x14ac:dyDescent="0.3">
      <c r="B34" s="924"/>
      <c r="C34" s="27" t="s">
        <v>39</v>
      </c>
      <c r="D34" s="27" t="s">
        <v>344</v>
      </c>
      <c r="E34" s="28">
        <v>1225000</v>
      </c>
      <c r="F34" s="29">
        <v>0</v>
      </c>
      <c r="G34" s="30">
        <v>245000</v>
      </c>
      <c r="H34" s="30">
        <v>0</v>
      </c>
      <c r="I34" s="31">
        <v>0</v>
      </c>
      <c r="J34" s="30">
        <v>980000</v>
      </c>
      <c r="K34" s="31">
        <v>0</v>
      </c>
      <c r="L34" s="31">
        <v>0</v>
      </c>
      <c r="M34" s="16"/>
    </row>
    <row r="35" spans="2:13" ht="108" x14ac:dyDescent="0.3">
      <c r="B35" s="924"/>
      <c r="C35" s="27" t="s">
        <v>40</v>
      </c>
      <c r="D35" s="27" t="s">
        <v>345</v>
      </c>
      <c r="E35" s="28">
        <v>500000</v>
      </c>
      <c r="F35" s="29">
        <v>0</v>
      </c>
      <c r="G35" s="30">
        <v>0</v>
      </c>
      <c r="H35" s="30">
        <v>0</v>
      </c>
      <c r="I35" s="31">
        <v>0</v>
      </c>
      <c r="J35" s="30">
        <v>500000</v>
      </c>
      <c r="K35" s="31">
        <v>0</v>
      </c>
      <c r="L35" s="31">
        <v>0</v>
      </c>
      <c r="M35" s="16"/>
    </row>
    <row r="36" spans="2:13" ht="36" x14ac:dyDescent="0.3">
      <c r="B36" s="924"/>
      <c r="C36" s="27" t="s">
        <v>41</v>
      </c>
      <c r="D36" s="27" t="s">
        <v>346</v>
      </c>
      <c r="E36" s="28">
        <v>150000</v>
      </c>
      <c r="F36" s="29">
        <v>0</v>
      </c>
      <c r="G36" s="30">
        <v>0</v>
      </c>
      <c r="H36" s="30">
        <v>0</v>
      </c>
      <c r="I36" s="31">
        <v>0</v>
      </c>
      <c r="J36" s="30">
        <v>150000</v>
      </c>
      <c r="K36" s="31">
        <v>0</v>
      </c>
      <c r="L36" s="31">
        <v>0</v>
      </c>
      <c r="M36" s="16"/>
    </row>
    <row r="37" spans="2:13" ht="36" x14ac:dyDescent="0.3">
      <c r="B37" s="924"/>
      <c r="C37" s="27" t="s">
        <v>42</v>
      </c>
      <c r="D37" s="27" t="s">
        <v>347</v>
      </c>
      <c r="E37" s="28">
        <v>1000000</v>
      </c>
      <c r="F37" s="29">
        <v>0</v>
      </c>
      <c r="G37" s="30">
        <v>0</v>
      </c>
      <c r="H37" s="30">
        <v>0</v>
      </c>
      <c r="I37" s="31">
        <v>0</v>
      </c>
      <c r="J37" s="30">
        <v>1000000</v>
      </c>
      <c r="K37" s="31">
        <v>0</v>
      </c>
      <c r="L37" s="31">
        <v>0</v>
      </c>
      <c r="M37" s="16"/>
    </row>
    <row r="38" spans="2:13" ht="54" x14ac:dyDescent="0.3">
      <c r="B38" s="924"/>
      <c r="C38" s="27" t="s">
        <v>43</v>
      </c>
      <c r="D38" s="27" t="s">
        <v>348</v>
      </c>
      <c r="E38" s="28">
        <v>500000</v>
      </c>
      <c r="F38" s="29">
        <v>125000</v>
      </c>
      <c r="G38" s="30">
        <v>0</v>
      </c>
      <c r="H38" s="30">
        <v>0</v>
      </c>
      <c r="I38" s="31">
        <v>0</v>
      </c>
      <c r="J38" s="30">
        <v>375000</v>
      </c>
      <c r="K38" s="31">
        <v>0</v>
      </c>
      <c r="L38" s="31">
        <v>0</v>
      </c>
      <c r="M38" s="16"/>
    </row>
    <row r="39" spans="2:13" ht="72" x14ac:dyDescent="0.3">
      <c r="B39" s="924"/>
      <c r="C39" s="27" t="s">
        <v>44</v>
      </c>
      <c r="D39" s="27" t="s">
        <v>349</v>
      </c>
      <c r="E39" s="28">
        <v>200000</v>
      </c>
      <c r="F39" s="29">
        <v>0</v>
      </c>
      <c r="G39" s="30">
        <v>0</v>
      </c>
      <c r="H39" s="30">
        <v>0</v>
      </c>
      <c r="I39" s="31">
        <v>0</v>
      </c>
      <c r="J39" s="30">
        <v>200000</v>
      </c>
      <c r="K39" s="31">
        <v>0</v>
      </c>
      <c r="L39" s="31">
        <v>0</v>
      </c>
      <c r="M39" s="16"/>
    </row>
    <row r="40" spans="2:13" ht="36" x14ac:dyDescent="0.3">
      <c r="B40" s="924"/>
      <c r="C40" s="27" t="s">
        <v>45</v>
      </c>
      <c r="D40" s="27" t="s">
        <v>350</v>
      </c>
      <c r="E40" s="28">
        <v>400000</v>
      </c>
      <c r="F40" s="29">
        <v>0</v>
      </c>
      <c r="G40" s="30">
        <v>0</v>
      </c>
      <c r="H40" s="30">
        <v>0</v>
      </c>
      <c r="I40" s="31">
        <v>0</v>
      </c>
      <c r="J40" s="30">
        <v>400000</v>
      </c>
      <c r="K40" s="31">
        <v>0</v>
      </c>
      <c r="L40" s="31">
        <v>0</v>
      </c>
      <c r="M40" s="16"/>
    </row>
    <row r="41" spans="2:13" ht="54" x14ac:dyDescent="0.3">
      <c r="B41" s="924"/>
      <c r="C41" s="27" t="s">
        <v>46</v>
      </c>
      <c r="D41" s="27" t="s">
        <v>351</v>
      </c>
      <c r="E41" s="28">
        <v>350000</v>
      </c>
      <c r="F41" s="29">
        <v>0</v>
      </c>
      <c r="G41" s="30">
        <v>0</v>
      </c>
      <c r="H41" s="30">
        <v>0</v>
      </c>
      <c r="I41" s="31">
        <v>0</v>
      </c>
      <c r="J41" s="30">
        <v>350000</v>
      </c>
      <c r="K41" s="31">
        <v>0</v>
      </c>
      <c r="L41" s="31">
        <v>0</v>
      </c>
      <c r="M41" s="16"/>
    </row>
    <row r="42" spans="2:13" ht="90" x14ac:dyDescent="0.3">
      <c r="B42" s="924"/>
      <c r="C42" s="27" t="s">
        <v>47</v>
      </c>
      <c r="D42" s="27" t="s">
        <v>352</v>
      </c>
      <c r="E42" s="28">
        <v>100000</v>
      </c>
      <c r="F42" s="29">
        <v>0</v>
      </c>
      <c r="G42" s="30">
        <v>0</v>
      </c>
      <c r="H42" s="30">
        <v>0</v>
      </c>
      <c r="I42" s="31">
        <v>0</v>
      </c>
      <c r="J42" s="30">
        <v>100000</v>
      </c>
      <c r="K42" s="31">
        <v>0</v>
      </c>
      <c r="L42" s="31">
        <v>0</v>
      </c>
      <c r="M42" s="16"/>
    </row>
    <row r="43" spans="2:13" ht="72" x14ac:dyDescent="0.3">
      <c r="B43" s="924"/>
      <c r="C43" s="27" t="s">
        <v>48</v>
      </c>
      <c r="D43" s="27" t="s">
        <v>353</v>
      </c>
      <c r="E43" s="28">
        <v>200000</v>
      </c>
      <c r="F43" s="29">
        <v>50000</v>
      </c>
      <c r="G43" s="30">
        <v>0</v>
      </c>
      <c r="H43" s="30">
        <v>0</v>
      </c>
      <c r="I43" s="31">
        <v>0</v>
      </c>
      <c r="J43" s="30">
        <v>150000</v>
      </c>
      <c r="K43" s="31">
        <v>0</v>
      </c>
      <c r="L43" s="31">
        <v>0</v>
      </c>
      <c r="M43" s="16"/>
    </row>
    <row r="44" spans="2:13" ht="54" x14ac:dyDescent="0.3">
      <c r="B44" s="924"/>
      <c r="C44" s="27" t="s">
        <v>49</v>
      </c>
      <c r="D44" s="27" t="s">
        <v>354</v>
      </c>
      <c r="E44" s="28">
        <v>200000</v>
      </c>
      <c r="F44" s="29">
        <v>0</v>
      </c>
      <c r="G44" s="30">
        <v>0</v>
      </c>
      <c r="H44" s="30">
        <v>0</v>
      </c>
      <c r="I44" s="31">
        <v>0</v>
      </c>
      <c r="J44" s="30">
        <v>200000</v>
      </c>
      <c r="K44" s="31">
        <v>0</v>
      </c>
      <c r="L44" s="31">
        <v>0</v>
      </c>
      <c r="M44" s="16"/>
    </row>
    <row r="45" spans="2:13" x14ac:dyDescent="0.3">
      <c r="B45" s="917"/>
      <c r="C45" s="22" t="s">
        <v>12</v>
      </c>
      <c r="D45" s="22"/>
      <c r="E45" s="23">
        <f>SUBTOTAL(9,E30:E44)</f>
        <v>9775000</v>
      </c>
      <c r="F45" s="24">
        <f t="shared" ref="F45:L45" si="8">SUBTOTAL(9,F30:F44)</f>
        <v>175000</v>
      </c>
      <c r="G45" s="25">
        <f t="shared" si="8"/>
        <v>765000</v>
      </c>
      <c r="H45" s="25">
        <f>SUBTOTAL(9,H30:H44)</f>
        <v>0</v>
      </c>
      <c r="I45" s="26">
        <f>SUBTOTAL(9,I30:I44)</f>
        <v>0</v>
      </c>
      <c r="J45" s="25">
        <f t="shared" si="8"/>
        <v>8835000</v>
      </c>
      <c r="K45" s="26">
        <f t="shared" si="8"/>
        <v>0</v>
      </c>
      <c r="L45" s="26">
        <f t="shared" si="8"/>
        <v>0</v>
      </c>
      <c r="M45" s="16"/>
    </row>
    <row r="46" spans="2:13" ht="54" x14ac:dyDescent="0.3">
      <c r="B46" s="918" t="s">
        <v>50</v>
      </c>
      <c r="C46" s="27" t="s">
        <v>51</v>
      </c>
      <c r="D46" s="27" t="s">
        <v>355</v>
      </c>
      <c r="E46" s="28">
        <v>200000</v>
      </c>
      <c r="F46" s="29">
        <v>0</v>
      </c>
      <c r="G46" s="30">
        <v>84600</v>
      </c>
      <c r="H46" s="30">
        <v>0</v>
      </c>
      <c r="I46" s="31">
        <v>0</v>
      </c>
      <c r="J46" s="30">
        <v>115400</v>
      </c>
      <c r="K46" s="31">
        <v>0</v>
      </c>
      <c r="L46" s="31">
        <v>0</v>
      </c>
      <c r="M46" s="16"/>
    </row>
    <row r="47" spans="2:13" ht="126" x14ac:dyDescent="0.3">
      <c r="B47" s="920"/>
      <c r="C47" s="27" t="s">
        <v>52</v>
      </c>
      <c r="D47" s="27" t="s">
        <v>3454</v>
      </c>
      <c r="E47" s="28">
        <v>500000</v>
      </c>
      <c r="F47" s="29">
        <v>0</v>
      </c>
      <c r="G47" s="30">
        <v>0</v>
      </c>
      <c r="H47" s="30">
        <v>0</v>
      </c>
      <c r="I47" s="31">
        <v>0</v>
      </c>
      <c r="J47" s="30">
        <v>500000</v>
      </c>
      <c r="K47" s="31">
        <v>0</v>
      </c>
      <c r="L47" s="31">
        <v>0</v>
      </c>
      <c r="M47" s="16"/>
    </row>
    <row r="48" spans="2:13" ht="72" x14ac:dyDescent="0.3">
      <c r="B48" s="920"/>
      <c r="C48" s="27" t="s">
        <v>53</v>
      </c>
      <c r="D48" s="27" t="s">
        <v>356</v>
      </c>
      <c r="E48" s="28">
        <v>146700</v>
      </c>
      <c r="F48" s="29">
        <v>0</v>
      </c>
      <c r="G48" s="30">
        <v>36700</v>
      </c>
      <c r="H48" s="30">
        <v>0</v>
      </c>
      <c r="I48" s="31">
        <v>0</v>
      </c>
      <c r="J48" s="30">
        <v>110000</v>
      </c>
      <c r="K48" s="31">
        <v>0</v>
      </c>
      <c r="L48" s="31">
        <v>0</v>
      </c>
      <c r="M48" s="16"/>
    </row>
    <row r="49" spans="2:13" x14ac:dyDescent="0.3">
      <c r="B49" s="919"/>
      <c r="C49" s="22" t="s">
        <v>12</v>
      </c>
      <c r="D49" s="22"/>
      <c r="E49" s="23">
        <f>SUBTOTAL(9,E46:E48)</f>
        <v>846700</v>
      </c>
      <c r="F49" s="24">
        <f t="shared" ref="F49:L49" si="9">SUBTOTAL(9,F46:F48)</f>
        <v>0</v>
      </c>
      <c r="G49" s="25">
        <f t="shared" si="9"/>
        <v>121300</v>
      </c>
      <c r="H49" s="25">
        <f>SUBTOTAL(9,H46:H48)</f>
        <v>0</v>
      </c>
      <c r="I49" s="26">
        <f>SUBTOTAL(9,I46:I48)</f>
        <v>0</v>
      </c>
      <c r="J49" s="25">
        <f t="shared" si="9"/>
        <v>725400</v>
      </c>
      <c r="K49" s="26">
        <f t="shared" si="9"/>
        <v>0</v>
      </c>
      <c r="L49" s="26">
        <f t="shared" si="9"/>
        <v>0</v>
      </c>
      <c r="M49" s="16"/>
    </row>
    <row r="50" spans="2:13" ht="108" x14ac:dyDescent="0.3">
      <c r="B50" s="918" t="s">
        <v>54</v>
      </c>
      <c r="C50" s="27" t="s">
        <v>55</v>
      </c>
      <c r="D50" s="27" t="s">
        <v>357</v>
      </c>
      <c r="E50" s="28">
        <v>200000</v>
      </c>
      <c r="F50" s="29">
        <v>0</v>
      </c>
      <c r="G50" s="30">
        <v>200000</v>
      </c>
      <c r="H50" s="30">
        <v>0</v>
      </c>
      <c r="I50" s="31">
        <v>0</v>
      </c>
      <c r="J50" s="30">
        <v>0</v>
      </c>
      <c r="K50" s="31">
        <v>0</v>
      </c>
      <c r="L50" s="31">
        <v>0</v>
      </c>
      <c r="M50" s="16"/>
    </row>
    <row r="51" spans="2:13" ht="144" x14ac:dyDescent="0.3">
      <c r="B51" s="920"/>
      <c r="C51" s="27" t="s">
        <v>56</v>
      </c>
      <c r="D51" s="27" t="s">
        <v>358</v>
      </c>
      <c r="E51" s="28">
        <v>1000000</v>
      </c>
      <c r="F51" s="29">
        <v>1000000</v>
      </c>
      <c r="G51" s="30">
        <v>0</v>
      </c>
      <c r="H51" s="30">
        <v>0</v>
      </c>
      <c r="I51" s="31">
        <v>0</v>
      </c>
      <c r="J51" s="30">
        <v>0</v>
      </c>
      <c r="K51" s="31">
        <v>0</v>
      </c>
      <c r="L51" s="31">
        <v>0</v>
      </c>
      <c r="M51" s="16"/>
    </row>
    <row r="52" spans="2:13" ht="36" x14ac:dyDescent="0.3">
      <c r="B52" s="920"/>
      <c r="C52" s="27" t="s">
        <v>57</v>
      </c>
      <c r="D52" s="27" t="s">
        <v>359</v>
      </c>
      <c r="E52" s="28">
        <v>500000</v>
      </c>
      <c r="F52" s="29">
        <v>500000</v>
      </c>
      <c r="G52" s="30">
        <v>0</v>
      </c>
      <c r="H52" s="30">
        <v>0</v>
      </c>
      <c r="I52" s="31">
        <v>0</v>
      </c>
      <c r="J52" s="30">
        <v>0</v>
      </c>
      <c r="K52" s="31">
        <v>0</v>
      </c>
      <c r="L52" s="31">
        <v>0</v>
      </c>
      <c r="M52" s="16"/>
    </row>
    <row r="53" spans="2:13" x14ac:dyDescent="0.3">
      <c r="B53" s="919"/>
      <c r="C53" s="22" t="s">
        <v>12</v>
      </c>
      <c r="D53" s="22"/>
      <c r="E53" s="23">
        <f>SUBTOTAL(9,E50:E52)</f>
        <v>1700000</v>
      </c>
      <c r="F53" s="24">
        <f t="shared" ref="F53:L53" si="10">SUBTOTAL(9,F50:F52)</f>
        <v>1500000</v>
      </c>
      <c r="G53" s="25">
        <f t="shared" si="10"/>
        <v>200000</v>
      </c>
      <c r="H53" s="25">
        <f>SUBTOTAL(9,H50:H52)</f>
        <v>0</v>
      </c>
      <c r="I53" s="26">
        <f>SUBTOTAL(9,I50:I52)</f>
        <v>0</v>
      </c>
      <c r="J53" s="25">
        <f t="shared" si="10"/>
        <v>0</v>
      </c>
      <c r="K53" s="26">
        <f t="shared" si="10"/>
        <v>0</v>
      </c>
      <c r="L53" s="26">
        <f t="shared" si="10"/>
        <v>0</v>
      </c>
      <c r="M53" s="16"/>
    </row>
    <row r="54" spans="2:13" ht="126" x14ac:dyDescent="0.3">
      <c r="B54" s="918" t="s">
        <v>58</v>
      </c>
      <c r="C54" s="27" t="s">
        <v>59</v>
      </c>
      <c r="D54" s="27" t="s">
        <v>360</v>
      </c>
      <c r="E54" s="28">
        <v>3161000</v>
      </c>
      <c r="F54" s="29">
        <v>0</v>
      </c>
      <c r="G54" s="30">
        <v>158050</v>
      </c>
      <c r="H54" s="30">
        <v>0</v>
      </c>
      <c r="I54" s="31">
        <v>0</v>
      </c>
      <c r="J54" s="30">
        <v>3002950</v>
      </c>
      <c r="K54" s="31">
        <v>0</v>
      </c>
      <c r="L54" s="31">
        <v>0</v>
      </c>
      <c r="M54" s="16"/>
    </row>
    <row r="55" spans="2:13" ht="90" x14ac:dyDescent="0.3">
      <c r="B55" s="920"/>
      <c r="C55" s="27" t="s">
        <v>60</v>
      </c>
      <c r="D55" s="27" t="s">
        <v>361</v>
      </c>
      <c r="E55" s="28">
        <v>116000</v>
      </c>
      <c r="F55" s="29">
        <v>0</v>
      </c>
      <c r="G55" s="30">
        <v>116000</v>
      </c>
      <c r="H55" s="30">
        <v>0</v>
      </c>
      <c r="I55" s="31">
        <v>0</v>
      </c>
      <c r="J55" s="30">
        <v>0</v>
      </c>
      <c r="K55" s="31">
        <v>0</v>
      </c>
      <c r="L55" s="31">
        <v>0</v>
      </c>
      <c r="M55" s="16"/>
    </row>
    <row r="56" spans="2:13" ht="216" x14ac:dyDescent="0.3">
      <c r="B56" s="920"/>
      <c r="C56" s="27" t="s">
        <v>61</v>
      </c>
      <c r="D56" s="27" t="s">
        <v>362</v>
      </c>
      <c r="E56" s="28">
        <v>750000</v>
      </c>
      <c r="F56" s="29">
        <v>0</v>
      </c>
      <c r="G56" s="30">
        <v>0</v>
      </c>
      <c r="H56" s="30">
        <v>0</v>
      </c>
      <c r="I56" s="31">
        <v>0</v>
      </c>
      <c r="J56" s="30">
        <v>750000</v>
      </c>
      <c r="K56" s="31">
        <v>0</v>
      </c>
      <c r="L56" s="31">
        <v>0</v>
      </c>
      <c r="M56" s="16"/>
    </row>
    <row r="57" spans="2:13" x14ac:dyDescent="0.3">
      <c r="B57" s="919"/>
      <c r="C57" s="22" t="s">
        <v>12</v>
      </c>
      <c r="D57" s="22"/>
      <c r="E57" s="23">
        <f>SUBTOTAL(9,E54:E56)</f>
        <v>4027000</v>
      </c>
      <c r="F57" s="24">
        <f t="shared" ref="F57:L57" si="11">SUBTOTAL(9,F54:F56)</f>
        <v>0</v>
      </c>
      <c r="G57" s="25">
        <f t="shared" si="11"/>
        <v>274050</v>
      </c>
      <c r="H57" s="25">
        <f>SUBTOTAL(9,H54:H56)</f>
        <v>0</v>
      </c>
      <c r="I57" s="26">
        <f>SUBTOTAL(9,I54:I56)</f>
        <v>0</v>
      </c>
      <c r="J57" s="25">
        <f t="shared" si="11"/>
        <v>3752950</v>
      </c>
      <c r="K57" s="26">
        <f t="shared" si="11"/>
        <v>0</v>
      </c>
      <c r="L57" s="26">
        <f t="shared" si="11"/>
        <v>0</v>
      </c>
      <c r="M57" s="16"/>
    </row>
    <row r="58" spans="2:13" ht="36" x14ac:dyDescent="0.3">
      <c r="B58" s="918" t="s">
        <v>62</v>
      </c>
      <c r="C58" s="27" t="s">
        <v>63</v>
      </c>
      <c r="D58" s="27" t="s">
        <v>363</v>
      </c>
      <c r="E58" s="28">
        <v>100000</v>
      </c>
      <c r="F58" s="29">
        <v>0</v>
      </c>
      <c r="G58" s="30">
        <v>0</v>
      </c>
      <c r="H58" s="30">
        <v>0</v>
      </c>
      <c r="I58" s="31">
        <v>0</v>
      </c>
      <c r="J58" s="30">
        <v>100000</v>
      </c>
      <c r="K58" s="31">
        <v>0</v>
      </c>
      <c r="L58" s="31">
        <v>0</v>
      </c>
      <c r="M58" s="16"/>
    </row>
    <row r="59" spans="2:13" ht="90" x14ac:dyDescent="0.3">
      <c r="B59" s="920"/>
      <c r="C59" s="27" t="s">
        <v>64</v>
      </c>
      <c r="D59" s="27" t="s">
        <v>364</v>
      </c>
      <c r="E59" s="28">
        <v>500000</v>
      </c>
      <c r="F59" s="29">
        <v>0</v>
      </c>
      <c r="G59" s="30">
        <v>250000</v>
      </c>
      <c r="H59" s="30">
        <v>0</v>
      </c>
      <c r="I59" s="31">
        <v>0</v>
      </c>
      <c r="J59" s="30">
        <v>250000</v>
      </c>
      <c r="K59" s="31">
        <v>0</v>
      </c>
      <c r="L59" s="31">
        <v>0</v>
      </c>
      <c r="M59" s="16"/>
    </row>
    <row r="60" spans="2:13" ht="54" x14ac:dyDescent="0.3">
      <c r="B60" s="920"/>
      <c r="C60" s="27" t="s">
        <v>65</v>
      </c>
      <c r="D60" s="27" t="s">
        <v>365</v>
      </c>
      <c r="E60" s="28">
        <v>400000</v>
      </c>
      <c r="F60" s="29">
        <v>400000</v>
      </c>
      <c r="G60" s="30">
        <v>0</v>
      </c>
      <c r="H60" s="30">
        <v>0</v>
      </c>
      <c r="I60" s="31">
        <v>0</v>
      </c>
      <c r="J60" s="30">
        <v>0</v>
      </c>
      <c r="K60" s="31">
        <v>0</v>
      </c>
      <c r="L60" s="31">
        <v>0</v>
      </c>
      <c r="M60" s="16"/>
    </row>
    <row r="61" spans="2:13" ht="36" x14ac:dyDescent="0.3">
      <c r="B61" s="920"/>
      <c r="C61" s="27" t="s">
        <v>66</v>
      </c>
      <c r="D61" s="27" t="s">
        <v>366</v>
      </c>
      <c r="E61" s="28">
        <v>250000</v>
      </c>
      <c r="F61" s="29">
        <v>0</v>
      </c>
      <c r="G61" s="30">
        <v>250000</v>
      </c>
      <c r="H61" s="30">
        <v>0</v>
      </c>
      <c r="I61" s="31">
        <v>0</v>
      </c>
      <c r="J61" s="30">
        <v>0</v>
      </c>
      <c r="K61" s="31">
        <v>0</v>
      </c>
      <c r="L61" s="31">
        <v>0</v>
      </c>
      <c r="M61" s="16"/>
    </row>
    <row r="62" spans="2:13" ht="72" x14ac:dyDescent="0.3">
      <c r="B62" s="920"/>
      <c r="C62" s="27" t="s">
        <v>67</v>
      </c>
      <c r="D62" s="27" t="s">
        <v>367</v>
      </c>
      <c r="E62" s="28">
        <v>100000</v>
      </c>
      <c r="F62" s="29">
        <v>0</v>
      </c>
      <c r="G62" s="30">
        <v>0</v>
      </c>
      <c r="H62" s="30">
        <v>0</v>
      </c>
      <c r="I62" s="31">
        <v>0</v>
      </c>
      <c r="J62" s="30">
        <v>100000</v>
      </c>
      <c r="K62" s="31">
        <v>0</v>
      </c>
      <c r="L62" s="31">
        <v>0</v>
      </c>
      <c r="M62" s="16"/>
    </row>
    <row r="63" spans="2:13" ht="36" x14ac:dyDescent="0.3">
      <c r="B63" s="920"/>
      <c r="C63" s="27" t="s">
        <v>68</v>
      </c>
      <c r="D63" s="27" t="s">
        <v>3455</v>
      </c>
      <c r="E63" s="28">
        <v>575000</v>
      </c>
      <c r="F63" s="29">
        <v>575000</v>
      </c>
      <c r="G63" s="30">
        <v>0</v>
      </c>
      <c r="H63" s="30">
        <v>0</v>
      </c>
      <c r="I63" s="31">
        <v>0</v>
      </c>
      <c r="J63" s="30">
        <v>0</v>
      </c>
      <c r="K63" s="31">
        <v>0</v>
      </c>
      <c r="L63" s="31">
        <v>0</v>
      </c>
      <c r="M63" s="16"/>
    </row>
    <row r="64" spans="2:13" ht="108" x14ac:dyDescent="0.3">
      <c r="B64" s="920"/>
      <c r="C64" s="27" t="s">
        <v>69</v>
      </c>
      <c r="D64" s="27" t="s">
        <v>368</v>
      </c>
      <c r="E64" s="28">
        <v>350000</v>
      </c>
      <c r="F64" s="29">
        <v>0</v>
      </c>
      <c r="G64" s="30">
        <v>0</v>
      </c>
      <c r="H64" s="30">
        <v>0</v>
      </c>
      <c r="I64" s="31">
        <v>0</v>
      </c>
      <c r="J64" s="30">
        <v>350000</v>
      </c>
      <c r="K64" s="31">
        <v>0</v>
      </c>
      <c r="L64" s="31">
        <v>0</v>
      </c>
      <c r="M64" s="16"/>
    </row>
    <row r="65" spans="2:13" ht="36" x14ac:dyDescent="0.3">
      <c r="B65" s="920"/>
      <c r="C65" s="27" t="s">
        <v>70</v>
      </c>
      <c r="D65" s="27" t="s">
        <v>369</v>
      </c>
      <c r="E65" s="28">
        <v>300000</v>
      </c>
      <c r="F65" s="29">
        <v>300000</v>
      </c>
      <c r="G65" s="30">
        <v>0</v>
      </c>
      <c r="H65" s="30">
        <v>0</v>
      </c>
      <c r="I65" s="31">
        <v>0</v>
      </c>
      <c r="J65" s="30">
        <v>0</v>
      </c>
      <c r="K65" s="31">
        <v>0</v>
      </c>
      <c r="L65" s="31">
        <v>0</v>
      </c>
      <c r="M65" s="16"/>
    </row>
    <row r="66" spans="2:13" x14ac:dyDescent="0.3">
      <c r="B66" s="919"/>
      <c r="C66" s="22" t="s">
        <v>12</v>
      </c>
      <c r="D66" s="22"/>
      <c r="E66" s="23">
        <f>SUBTOTAL(9,E58:E65)</f>
        <v>2575000</v>
      </c>
      <c r="F66" s="24">
        <f t="shared" ref="F66:L66" si="12">SUBTOTAL(9,F58:F65)</f>
        <v>1275000</v>
      </c>
      <c r="G66" s="25">
        <f t="shared" si="12"/>
        <v>500000</v>
      </c>
      <c r="H66" s="25">
        <f>SUBTOTAL(9,H58:H65)</f>
        <v>0</v>
      </c>
      <c r="I66" s="26">
        <f>SUBTOTAL(9,I58:I65)</f>
        <v>0</v>
      </c>
      <c r="J66" s="25">
        <f t="shared" si="12"/>
        <v>800000</v>
      </c>
      <c r="K66" s="26">
        <f t="shared" si="12"/>
        <v>0</v>
      </c>
      <c r="L66" s="26">
        <f t="shared" si="12"/>
        <v>0</v>
      </c>
      <c r="M66" s="16"/>
    </row>
    <row r="67" spans="2:13" ht="54" x14ac:dyDescent="0.3">
      <c r="B67" s="920" t="s">
        <v>71</v>
      </c>
      <c r="C67" s="17" t="s">
        <v>72</v>
      </c>
      <c r="D67" s="17" t="s">
        <v>325</v>
      </c>
      <c r="E67" s="18">
        <v>2000000</v>
      </c>
      <c r="F67" s="19">
        <v>2000000</v>
      </c>
      <c r="G67" s="20">
        <v>0</v>
      </c>
      <c r="H67" s="20">
        <v>0</v>
      </c>
      <c r="I67" s="21">
        <v>0</v>
      </c>
      <c r="J67" s="20">
        <v>0</v>
      </c>
      <c r="K67" s="21">
        <v>0</v>
      </c>
      <c r="L67" s="21">
        <v>0</v>
      </c>
      <c r="M67" s="16"/>
    </row>
    <row r="68" spans="2:13" x14ac:dyDescent="0.3">
      <c r="B68" s="921"/>
      <c r="C68" s="22" t="s">
        <v>12</v>
      </c>
      <c r="D68" s="22"/>
      <c r="E68" s="23">
        <f>SUBTOTAL(9,E67)</f>
        <v>2000000</v>
      </c>
      <c r="F68" s="24">
        <f t="shared" ref="F68:L68" si="13">SUBTOTAL(9,F67)</f>
        <v>2000000</v>
      </c>
      <c r="G68" s="25">
        <f t="shared" si="13"/>
        <v>0</v>
      </c>
      <c r="H68" s="25">
        <f>SUBTOTAL(9,H67)</f>
        <v>0</v>
      </c>
      <c r="I68" s="26">
        <f>SUBTOTAL(9,I67)</f>
        <v>0</v>
      </c>
      <c r="J68" s="25">
        <f t="shared" si="13"/>
        <v>0</v>
      </c>
      <c r="K68" s="26">
        <f t="shared" si="13"/>
        <v>0</v>
      </c>
      <c r="L68" s="26">
        <f t="shared" si="13"/>
        <v>0</v>
      </c>
      <c r="M68" s="16"/>
    </row>
    <row r="69" spans="2:13" ht="19.95" customHeight="1" x14ac:dyDescent="0.3">
      <c r="B69" s="32" t="s">
        <v>73</v>
      </c>
      <c r="C69" s="33"/>
      <c r="D69" s="33"/>
      <c r="E69" s="34">
        <f>SUBTOTAL(9,E28:E68)</f>
        <v>40923700</v>
      </c>
      <c r="F69" s="35">
        <f t="shared" ref="F69:L69" si="14">SUBTOTAL(9,F28:F68)</f>
        <v>4950000</v>
      </c>
      <c r="G69" s="36">
        <f t="shared" si="14"/>
        <v>1860350</v>
      </c>
      <c r="H69" s="36">
        <f>SUBTOTAL(9,H28:H68)</f>
        <v>0</v>
      </c>
      <c r="I69" s="37">
        <f>SUBTOTAL(9,I28:I68)</f>
        <v>0</v>
      </c>
      <c r="J69" s="36">
        <f t="shared" si="14"/>
        <v>34113350</v>
      </c>
      <c r="K69" s="37">
        <f t="shared" si="14"/>
        <v>0</v>
      </c>
      <c r="L69" s="37">
        <f t="shared" si="14"/>
        <v>0</v>
      </c>
      <c r="M69" s="16"/>
    </row>
    <row r="70" spans="2:13" ht="26.4" customHeight="1" x14ac:dyDescent="0.3">
      <c r="B70" s="10" t="s">
        <v>382</v>
      </c>
      <c r="C70" s="11"/>
      <c r="D70" s="11"/>
      <c r="E70" s="12"/>
      <c r="F70" s="13"/>
      <c r="G70" s="14"/>
      <c r="H70" s="14"/>
      <c r="I70" s="15"/>
      <c r="J70" s="14"/>
      <c r="K70" s="15"/>
      <c r="L70" s="15"/>
      <c r="M70" s="16"/>
    </row>
    <row r="71" spans="2:13" ht="54" x14ac:dyDescent="0.3">
      <c r="B71" s="920" t="s">
        <v>74</v>
      </c>
      <c r="C71" s="17" t="s">
        <v>75</v>
      </c>
      <c r="D71" s="17" t="s">
        <v>325</v>
      </c>
      <c r="E71" s="18">
        <v>3500000</v>
      </c>
      <c r="F71" s="19">
        <v>3500000</v>
      </c>
      <c r="G71" s="20">
        <v>0</v>
      </c>
      <c r="H71" s="20">
        <v>0</v>
      </c>
      <c r="I71" s="21">
        <v>0</v>
      </c>
      <c r="J71" s="20">
        <v>0</v>
      </c>
      <c r="K71" s="21">
        <v>0</v>
      </c>
      <c r="L71" s="21">
        <v>0</v>
      </c>
      <c r="M71" s="16"/>
    </row>
    <row r="72" spans="2:13" ht="90" x14ac:dyDescent="0.3">
      <c r="B72" s="920"/>
      <c r="C72" s="38" t="s">
        <v>76</v>
      </c>
      <c r="D72" s="38" t="s">
        <v>370</v>
      </c>
      <c r="E72" s="28">
        <v>1500000</v>
      </c>
      <c r="F72" s="29">
        <v>0</v>
      </c>
      <c r="G72" s="30">
        <v>1500000</v>
      </c>
      <c r="H72" s="30">
        <v>0</v>
      </c>
      <c r="I72" s="31">
        <v>0</v>
      </c>
      <c r="J72" s="30">
        <v>0</v>
      </c>
      <c r="K72" s="31">
        <v>0</v>
      </c>
      <c r="L72" s="31">
        <v>0</v>
      </c>
      <c r="M72" s="16"/>
    </row>
    <row r="73" spans="2:13" ht="36" x14ac:dyDescent="0.3">
      <c r="B73" s="920"/>
      <c r="C73" s="38" t="s">
        <v>77</v>
      </c>
      <c r="D73" s="38" t="s">
        <v>371</v>
      </c>
      <c r="E73" s="28">
        <v>350000</v>
      </c>
      <c r="F73" s="29">
        <v>350000</v>
      </c>
      <c r="G73" s="30">
        <v>0</v>
      </c>
      <c r="H73" s="30">
        <v>0</v>
      </c>
      <c r="I73" s="31">
        <v>0</v>
      </c>
      <c r="J73" s="30">
        <v>0</v>
      </c>
      <c r="K73" s="31">
        <v>0</v>
      </c>
      <c r="L73" s="31">
        <v>0</v>
      </c>
      <c r="M73" s="16"/>
    </row>
    <row r="74" spans="2:13" ht="36" x14ac:dyDescent="0.3">
      <c r="B74" s="920"/>
      <c r="C74" s="38" t="s">
        <v>78</v>
      </c>
      <c r="D74" s="38" t="s">
        <v>372</v>
      </c>
      <c r="E74" s="28">
        <v>85000</v>
      </c>
      <c r="F74" s="29">
        <v>0</v>
      </c>
      <c r="G74" s="30">
        <v>0</v>
      </c>
      <c r="H74" s="30">
        <v>85000</v>
      </c>
      <c r="I74" s="31">
        <v>0</v>
      </c>
      <c r="J74" s="30">
        <v>0</v>
      </c>
      <c r="K74" s="31">
        <v>0</v>
      </c>
      <c r="L74" s="31">
        <v>0</v>
      </c>
      <c r="M74" s="16"/>
    </row>
    <row r="75" spans="2:13" ht="36" x14ac:dyDescent="0.3">
      <c r="B75" s="920"/>
      <c r="C75" s="38" t="s">
        <v>79</v>
      </c>
      <c r="D75" s="38" t="s">
        <v>372</v>
      </c>
      <c r="E75" s="28">
        <v>125000</v>
      </c>
      <c r="F75" s="29">
        <v>0</v>
      </c>
      <c r="G75" s="30">
        <v>0</v>
      </c>
      <c r="H75" s="30">
        <v>125000</v>
      </c>
      <c r="I75" s="31">
        <v>0</v>
      </c>
      <c r="J75" s="30">
        <v>0</v>
      </c>
      <c r="K75" s="31">
        <v>0</v>
      </c>
      <c r="L75" s="31">
        <v>0</v>
      </c>
      <c r="M75" s="16"/>
    </row>
    <row r="76" spans="2:13" ht="36" x14ac:dyDescent="0.3">
      <c r="B76" s="920"/>
      <c r="C76" s="38" t="s">
        <v>80</v>
      </c>
      <c r="D76" s="38" t="s">
        <v>373</v>
      </c>
      <c r="E76" s="28">
        <v>650000</v>
      </c>
      <c r="F76" s="29">
        <v>0</v>
      </c>
      <c r="G76" s="30">
        <v>0</v>
      </c>
      <c r="H76" s="30">
        <v>650000</v>
      </c>
      <c r="I76" s="31">
        <v>0</v>
      </c>
      <c r="J76" s="30">
        <v>0</v>
      </c>
      <c r="K76" s="31">
        <v>0</v>
      </c>
      <c r="L76" s="31">
        <v>0</v>
      </c>
      <c r="M76" s="16"/>
    </row>
    <row r="77" spans="2:13" ht="36" x14ac:dyDescent="0.3">
      <c r="B77" s="920"/>
      <c r="C77" s="38" t="s">
        <v>81</v>
      </c>
      <c r="D77" s="38" t="s">
        <v>372</v>
      </c>
      <c r="E77" s="28">
        <v>125000</v>
      </c>
      <c r="F77" s="29">
        <v>0</v>
      </c>
      <c r="G77" s="30">
        <v>0</v>
      </c>
      <c r="H77" s="30">
        <v>125000</v>
      </c>
      <c r="I77" s="31">
        <v>0</v>
      </c>
      <c r="J77" s="30">
        <v>0</v>
      </c>
      <c r="K77" s="31">
        <v>0</v>
      </c>
      <c r="L77" s="31">
        <v>0</v>
      </c>
      <c r="M77" s="16"/>
    </row>
    <row r="78" spans="2:13" ht="36" x14ac:dyDescent="0.3">
      <c r="B78" s="920"/>
      <c r="C78" s="38" t="s">
        <v>82</v>
      </c>
      <c r="D78" s="38" t="s">
        <v>372</v>
      </c>
      <c r="E78" s="28">
        <v>350000</v>
      </c>
      <c r="F78" s="29">
        <v>0</v>
      </c>
      <c r="G78" s="30">
        <v>0</v>
      </c>
      <c r="H78" s="30">
        <v>350000</v>
      </c>
      <c r="I78" s="31">
        <v>0</v>
      </c>
      <c r="J78" s="30">
        <v>0</v>
      </c>
      <c r="K78" s="31">
        <v>0</v>
      </c>
      <c r="L78" s="31">
        <v>0</v>
      </c>
      <c r="M78" s="16"/>
    </row>
    <row r="79" spans="2:13" ht="36" x14ac:dyDescent="0.3">
      <c r="B79" s="920"/>
      <c r="C79" s="38" t="s">
        <v>83</v>
      </c>
      <c r="D79" s="38" t="s">
        <v>372</v>
      </c>
      <c r="E79" s="28">
        <v>85000</v>
      </c>
      <c r="F79" s="29">
        <v>0</v>
      </c>
      <c r="G79" s="30">
        <v>0</v>
      </c>
      <c r="H79" s="30">
        <v>85000</v>
      </c>
      <c r="I79" s="31">
        <v>0</v>
      </c>
      <c r="J79" s="30">
        <v>0</v>
      </c>
      <c r="K79" s="31">
        <v>0</v>
      </c>
      <c r="L79" s="31">
        <v>0</v>
      </c>
      <c r="M79" s="16"/>
    </row>
    <row r="80" spans="2:13" ht="36" x14ac:dyDescent="0.3">
      <c r="B80" s="920"/>
      <c r="C80" s="38" t="s">
        <v>84</v>
      </c>
      <c r="D80" s="38" t="s">
        <v>372</v>
      </c>
      <c r="E80" s="28">
        <v>440000</v>
      </c>
      <c r="F80" s="29">
        <v>0</v>
      </c>
      <c r="G80" s="30">
        <v>0</v>
      </c>
      <c r="H80" s="30">
        <v>440000</v>
      </c>
      <c r="I80" s="31">
        <v>0</v>
      </c>
      <c r="J80" s="30">
        <v>0</v>
      </c>
      <c r="K80" s="31">
        <v>0</v>
      </c>
      <c r="L80" s="31">
        <v>0</v>
      </c>
      <c r="M80" s="16"/>
    </row>
    <row r="81" spans="2:13" ht="36" x14ac:dyDescent="0.3">
      <c r="B81" s="920"/>
      <c r="C81" s="38" t="s">
        <v>85</v>
      </c>
      <c r="D81" s="38" t="s">
        <v>372</v>
      </c>
      <c r="E81" s="28">
        <v>200000</v>
      </c>
      <c r="F81" s="29">
        <v>0</v>
      </c>
      <c r="G81" s="30">
        <v>0</v>
      </c>
      <c r="H81" s="30">
        <v>200000</v>
      </c>
      <c r="I81" s="31">
        <v>0</v>
      </c>
      <c r="J81" s="30">
        <v>0</v>
      </c>
      <c r="K81" s="31">
        <v>0</v>
      </c>
      <c r="L81" s="31">
        <v>0</v>
      </c>
      <c r="M81" s="16"/>
    </row>
    <row r="82" spans="2:13" ht="36" x14ac:dyDescent="0.3">
      <c r="B82" s="920"/>
      <c r="C82" s="38" t="s">
        <v>86</v>
      </c>
      <c r="D82" s="38" t="s">
        <v>372</v>
      </c>
      <c r="E82" s="28">
        <v>125000</v>
      </c>
      <c r="F82" s="29">
        <v>0</v>
      </c>
      <c r="G82" s="30">
        <v>0</v>
      </c>
      <c r="H82" s="30">
        <v>125000</v>
      </c>
      <c r="I82" s="31">
        <v>0</v>
      </c>
      <c r="J82" s="30">
        <v>0</v>
      </c>
      <c r="K82" s="31">
        <v>0</v>
      </c>
      <c r="L82" s="31">
        <v>0</v>
      </c>
      <c r="M82" s="16"/>
    </row>
    <row r="83" spans="2:13" ht="36" x14ac:dyDescent="0.3">
      <c r="B83" s="920"/>
      <c r="C83" s="38" t="s">
        <v>87</v>
      </c>
      <c r="D83" s="38" t="s">
        <v>372</v>
      </c>
      <c r="E83" s="28">
        <v>200000</v>
      </c>
      <c r="F83" s="29">
        <v>0</v>
      </c>
      <c r="G83" s="30">
        <v>0</v>
      </c>
      <c r="H83" s="30">
        <v>200000</v>
      </c>
      <c r="I83" s="31">
        <v>0</v>
      </c>
      <c r="J83" s="30">
        <v>0</v>
      </c>
      <c r="K83" s="31">
        <v>0</v>
      </c>
      <c r="L83" s="31">
        <v>0</v>
      </c>
      <c r="M83" s="16"/>
    </row>
    <row r="84" spans="2:13" x14ac:dyDescent="0.3">
      <c r="B84" s="921"/>
      <c r="C84" s="22" t="s">
        <v>12</v>
      </c>
      <c r="D84" s="22"/>
      <c r="E84" s="23">
        <f>SUBTOTAL(9,E71:E83)</f>
        <v>7735000</v>
      </c>
      <c r="F84" s="24">
        <f t="shared" ref="F84:L84" si="15">SUBTOTAL(9,F71:F83)</f>
        <v>3850000</v>
      </c>
      <c r="G84" s="25">
        <f t="shared" si="15"/>
        <v>1500000</v>
      </c>
      <c r="H84" s="25">
        <f>SUBTOTAL(9,H71:H83)</f>
        <v>2385000</v>
      </c>
      <c r="I84" s="26">
        <f>SUBTOTAL(9,I71:I83)</f>
        <v>0</v>
      </c>
      <c r="J84" s="25">
        <f t="shared" si="15"/>
        <v>0</v>
      </c>
      <c r="K84" s="26">
        <f t="shared" si="15"/>
        <v>0</v>
      </c>
      <c r="L84" s="26">
        <f t="shared" si="15"/>
        <v>0</v>
      </c>
      <c r="M84" s="16"/>
    </row>
    <row r="85" spans="2:13" ht="54" x14ac:dyDescent="0.3">
      <c r="B85" s="916" t="s">
        <v>88</v>
      </c>
      <c r="C85" s="27" t="s">
        <v>89</v>
      </c>
      <c r="D85" s="27" t="s">
        <v>325</v>
      </c>
      <c r="E85" s="28">
        <v>1800000</v>
      </c>
      <c r="F85" s="29">
        <v>1800000</v>
      </c>
      <c r="G85" s="30">
        <v>0</v>
      </c>
      <c r="H85" s="30">
        <v>0</v>
      </c>
      <c r="I85" s="31">
        <v>0</v>
      </c>
      <c r="J85" s="30">
        <v>0</v>
      </c>
      <c r="K85" s="31">
        <v>0</v>
      </c>
      <c r="L85" s="31">
        <v>0</v>
      </c>
      <c r="M85" s="16"/>
    </row>
    <row r="86" spans="2:13" ht="36" x14ac:dyDescent="0.3">
      <c r="B86" s="924"/>
      <c r="C86" s="27" t="s">
        <v>90</v>
      </c>
      <c r="D86" s="27" t="s">
        <v>374</v>
      </c>
      <c r="E86" s="28">
        <v>2200000</v>
      </c>
      <c r="F86" s="29">
        <v>0</v>
      </c>
      <c r="G86" s="30">
        <v>0</v>
      </c>
      <c r="H86" s="30">
        <v>2200000</v>
      </c>
      <c r="I86" s="31">
        <v>0</v>
      </c>
      <c r="J86" s="30">
        <v>0</v>
      </c>
      <c r="K86" s="31">
        <v>0</v>
      </c>
      <c r="L86" s="31">
        <v>0</v>
      </c>
      <c r="M86" s="16"/>
    </row>
    <row r="87" spans="2:13" x14ac:dyDescent="0.3">
      <c r="B87" s="917"/>
      <c r="C87" s="22" t="s">
        <v>12</v>
      </c>
      <c r="D87" s="22"/>
      <c r="E87" s="23">
        <f>SUBTOTAL(9,E85:E86)</f>
        <v>4000000</v>
      </c>
      <c r="F87" s="24">
        <f t="shared" ref="F87:L87" si="16">SUBTOTAL(9,F85:F86)</f>
        <v>1800000</v>
      </c>
      <c r="G87" s="25">
        <f t="shared" si="16"/>
        <v>0</v>
      </c>
      <c r="H87" s="25">
        <f>SUBTOTAL(9,H85:H86)</f>
        <v>2200000</v>
      </c>
      <c r="I87" s="26">
        <f>SUBTOTAL(9,I85:I86)</f>
        <v>0</v>
      </c>
      <c r="J87" s="25">
        <f t="shared" si="16"/>
        <v>0</v>
      </c>
      <c r="K87" s="26">
        <f t="shared" si="16"/>
        <v>0</v>
      </c>
      <c r="L87" s="26">
        <f t="shared" si="16"/>
        <v>0</v>
      </c>
      <c r="M87" s="16"/>
    </row>
    <row r="88" spans="2:13" ht="54" x14ac:dyDescent="0.3">
      <c r="B88" s="918" t="s">
        <v>91</v>
      </c>
      <c r="C88" s="27" t="s">
        <v>92</v>
      </c>
      <c r="D88" s="27" t="s">
        <v>375</v>
      </c>
      <c r="E88" s="28">
        <v>15000</v>
      </c>
      <c r="F88" s="29">
        <v>0</v>
      </c>
      <c r="G88" s="30">
        <v>0</v>
      </c>
      <c r="H88" s="30">
        <v>15000</v>
      </c>
      <c r="I88" s="31">
        <v>0</v>
      </c>
      <c r="J88" s="30">
        <v>0</v>
      </c>
      <c r="K88" s="31">
        <v>0</v>
      </c>
      <c r="L88" s="31">
        <v>0</v>
      </c>
      <c r="M88" s="16"/>
    </row>
    <row r="89" spans="2:13" ht="90" x14ac:dyDescent="0.3">
      <c r="B89" s="920"/>
      <c r="C89" s="27" t="s">
        <v>93</v>
      </c>
      <c r="D89" s="27" t="s">
        <v>376</v>
      </c>
      <c r="E89" s="28">
        <v>360000</v>
      </c>
      <c r="F89" s="29">
        <v>0</v>
      </c>
      <c r="G89" s="30">
        <v>0</v>
      </c>
      <c r="H89" s="30">
        <v>360000</v>
      </c>
      <c r="I89" s="31">
        <v>0</v>
      </c>
      <c r="J89" s="30">
        <v>0</v>
      </c>
      <c r="K89" s="31">
        <v>0</v>
      </c>
      <c r="L89" s="31">
        <v>0</v>
      </c>
      <c r="M89" s="16"/>
    </row>
    <row r="90" spans="2:13" x14ac:dyDescent="0.3">
      <c r="B90" s="919"/>
      <c r="C90" s="22" t="s">
        <v>12</v>
      </c>
      <c r="D90" s="22"/>
      <c r="E90" s="23">
        <f>SUBTOTAL(9,E88:E89)</f>
        <v>375000</v>
      </c>
      <c r="F90" s="24">
        <f t="shared" ref="F90:L90" si="17">SUBTOTAL(9,F88:F89)</f>
        <v>0</v>
      </c>
      <c r="G90" s="25">
        <f t="shared" si="17"/>
        <v>0</v>
      </c>
      <c r="H90" s="25">
        <f>SUBTOTAL(9,H88:H89)</f>
        <v>375000</v>
      </c>
      <c r="I90" s="26">
        <f>SUBTOTAL(9,I88:I89)</f>
        <v>0</v>
      </c>
      <c r="J90" s="25">
        <f t="shared" si="17"/>
        <v>0</v>
      </c>
      <c r="K90" s="26">
        <f t="shared" si="17"/>
        <v>0</v>
      </c>
      <c r="L90" s="26">
        <f t="shared" si="17"/>
        <v>0</v>
      </c>
      <c r="M90" s="16"/>
    </row>
    <row r="91" spans="2:13" ht="36" x14ac:dyDescent="0.3">
      <c r="B91" s="918" t="s">
        <v>94</v>
      </c>
      <c r="C91" s="27" t="s">
        <v>95</v>
      </c>
      <c r="D91" s="27" t="s">
        <v>377</v>
      </c>
      <c r="E91" s="28">
        <v>900000</v>
      </c>
      <c r="F91" s="29">
        <v>0</v>
      </c>
      <c r="G91" s="30">
        <v>0</v>
      </c>
      <c r="H91" s="30">
        <v>0</v>
      </c>
      <c r="I91" s="31">
        <v>0</v>
      </c>
      <c r="J91" s="30">
        <v>900000</v>
      </c>
      <c r="K91" s="31">
        <v>0</v>
      </c>
      <c r="L91" s="31">
        <v>0</v>
      </c>
      <c r="M91" s="16"/>
    </row>
    <row r="92" spans="2:13" ht="72" x14ac:dyDescent="0.3">
      <c r="B92" s="920"/>
      <c r="C92" s="27" t="s">
        <v>96</v>
      </c>
      <c r="D92" s="27" t="s">
        <v>378</v>
      </c>
      <c r="E92" s="28">
        <v>100000</v>
      </c>
      <c r="F92" s="29">
        <v>0</v>
      </c>
      <c r="G92" s="30">
        <v>100000</v>
      </c>
      <c r="H92" s="30">
        <v>0</v>
      </c>
      <c r="I92" s="31">
        <v>0</v>
      </c>
      <c r="J92" s="30">
        <v>0</v>
      </c>
      <c r="K92" s="31">
        <v>0</v>
      </c>
      <c r="L92" s="31">
        <v>0</v>
      </c>
      <c r="M92" s="16"/>
    </row>
    <row r="93" spans="2:13" ht="54" x14ac:dyDescent="0.3">
      <c r="B93" s="920"/>
      <c r="C93" s="27" t="s">
        <v>97</v>
      </c>
      <c r="D93" s="27" t="s">
        <v>379</v>
      </c>
      <c r="E93" s="28">
        <v>300000</v>
      </c>
      <c r="F93" s="29">
        <v>0</v>
      </c>
      <c r="G93" s="30">
        <v>300000</v>
      </c>
      <c r="H93" s="30">
        <v>0</v>
      </c>
      <c r="I93" s="31">
        <v>0</v>
      </c>
      <c r="J93" s="30">
        <v>0</v>
      </c>
      <c r="K93" s="31">
        <v>0</v>
      </c>
      <c r="L93" s="31">
        <v>0</v>
      </c>
      <c r="M93" s="16"/>
    </row>
    <row r="94" spans="2:13" x14ac:dyDescent="0.3">
      <c r="B94" s="919"/>
      <c r="C94" s="22" t="s">
        <v>12</v>
      </c>
      <c r="D94" s="22"/>
      <c r="E94" s="23">
        <f>SUBTOTAL(9,E91:E93)</f>
        <v>1300000</v>
      </c>
      <c r="F94" s="24">
        <f t="shared" ref="F94:L94" si="18">SUBTOTAL(9,F91:F93)</f>
        <v>0</v>
      </c>
      <c r="G94" s="25">
        <f t="shared" si="18"/>
        <v>400000</v>
      </c>
      <c r="H94" s="25">
        <f>SUBTOTAL(9,H91:H93)</f>
        <v>0</v>
      </c>
      <c r="I94" s="26">
        <f>SUBTOTAL(9,I91:I93)</f>
        <v>0</v>
      </c>
      <c r="J94" s="25">
        <f t="shared" si="18"/>
        <v>900000</v>
      </c>
      <c r="K94" s="26">
        <f t="shared" si="18"/>
        <v>0</v>
      </c>
      <c r="L94" s="26">
        <f t="shared" si="18"/>
        <v>0</v>
      </c>
      <c r="M94" s="16"/>
    </row>
    <row r="95" spans="2:13" ht="19.95" customHeight="1" x14ac:dyDescent="0.3">
      <c r="B95" s="32" t="s">
        <v>380</v>
      </c>
      <c r="C95" s="33"/>
      <c r="D95" s="33"/>
      <c r="E95" s="34">
        <f>SUBTOTAL(9,E71:E94)</f>
        <v>13410000</v>
      </c>
      <c r="F95" s="35">
        <f t="shared" ref="F95:L95" si="19">SUBTOTAL(9,F71:F94)</f>
        <v>5650000</v>
      </c>
      <c r="G95" s="36">
        <f t="shared" si="19"/>
        <v>1900000</v>
      </c>
      <c r="H95" s="36">
        <f>SUBTOTAL(9,H71:H94)</f>
        <v>4960000</v>
      </c>
      <c r="I95" s="37">
        <f>SUBTOTAL(9,I71:I94)</f>
        <v>0</v>
      </c>
      <c r="J95" s="36">
        <f t="shared" si="19"/>
        <v>900000</v>
      </c>
      <c r="K95" s="37">
        <f t="shared" si="19"/>
        <v>0</v>
      </c>
      <c r="L95" s="37">
        <f t="shared" si="19"/>
        <v>0</v>
      </c>
      <c r="M95" s="16"/>
    </row>
    <row r="96" spans="2:13" ht="26.4" customHeight="1" x14ac:dyDescent="0.3">
      <c r="B96" s="10" t="s">
        <v>381</v>
      </c>
      <c r="C96" s="11"/>
      <c r="D96" s="11"/>
      <c r="E96" s="12"/>
      <c r="F96" s="13"/>
      <c r="G96" s="14"/>
      <c r="H96" s="14"/>
      <c r="I96" s="15"/>
      <c r="J96" s="14"/>
      <c r="K96" s="15"/>
      <c r="L96" s="15"/>
      <c r="M96" s="16"/>
    </row>
    <row r="97" spans="2:13" ht="54" x14ac:dyDescent="0.3">
      <c r="B97" s="920" t="s">
        <v>99</v>
      </c>
      <c r="C97" s="17" t="s">
        <v>100</v>
      </c>
      <c r="D97" s="17" t="s">
        <v>325</v>
      </c>
      <c r="E97" s="18">
        <v>1500000</v>
      </c>
      <c r="F97" s="19">
        <v>1500000</v>
      </c>
      <c r="G97" s="20">
        <v>0</v>
      </c>
      <c r="H97" s="20">
        <v>0</v>
      </c>
      <c r="I97" s="21">
        <v>0</v>
      </c>
      <c r="J97" s="20">
        <v>0</v>
      </c>
      <c r="K97" s="21">
        <v>0</v>
      </c>
      <c r="L97" s="21">
        <v>0</v>
      </c>
      <c r="M97" s="16"/>
    </row>
    <row r="98" spans="2:13" ht="36" x14ac:dyDescent="0.3">
      <c r="B98" s="920"/>
      <c r="C98" s="38" t="s">
        <v>101</v>
      </c>
      <c r="D98" s="38" t="s">
        <v>383</v>
      </c>
      <c r="E98" s="28">
        <v>175000</v>
      </c>
      <c r="F98" s="29">
        <v>175000</v>
      </c>
      <c r="G98" s="30">
        <v>0</v>
      </c>
      <c r="H98" s="30">
        <v>0</v>
      </c>
      <c r="I98" s="31">
        <v>0</v>
      </c>
      <c r="J98" s="30">
        <v>0</v>
      </c>
      <c r="K98" s="31">
        <v>0</v>
      </c>
      <c r="L98" s="31">
        <v>0</v>
      </c>
      <c r="M98" s="16"/>
    </row>
    <row r="99" spans="2:13" ht="54" x14ac:dyDescent="0.3">
      <c r="B99" s="920"/>
      <c r="C99" s="38" t="s">
        <v>102</v>
      </c>
      <c r="D99" s="38" t="s">
        <v>384</v>
      </c>
      <c r="E99" s="28">
        <v>16000000</v>
      </c>
      <c r="F99" s="29">
        <v>2000000</v>
      </c>
      <c r="G99" s="30">
        <v>0</v>
      </c>
      <c r="H99" s="30">
        <v>0</v>
      </c>
      <c r="I99" s="31">
        <v>0</v>
      </c>
      <c r="J99" s="30">
        <v>4000000</v>
      </c>
      <c r="K99" s="31">
        <v>0</v>
      </c>
      <c r="L99" s="31">
        <v>10000000</v>
      </c>
      <c r="M99" s="16"/>
    </row>
    <row r="100" spans="2:13" ht="36" x14ac:dyDescent="0.3">
      <c r="B100" s="920"/>
      <c r="C100" s="38" t="s">
        <v>103</v>
      </c>
      <c r="D100" s="38" t="s">
        <v>385</v>
      </c>
      <c r="E100" s="28">
        <v>6500000</v>
      </c>
      <c r="F100" s="29">
        <v>0</v>
      </c>
      <c r="G100" s="30">
        <v>0</v>
      </c>
      <c r="H100" s="30">
        <v>0</v>
      </c>
      <c r="I100" s="31">
        <v>0</v>
      </c>
      <c r="J100" s="30">
        <v>6500000</v>
      </c>
      <c r="K100" s="31">
        <v>0</v>
      </c>
      <c r="L100" s="31">
        <v>0</v>
      </c>
      <c r="M100" s="16"/>
    </row>
    <row r="101" spans="2:13" x14ac:dyDescent="0.3">
      <c r="B101" s="921"/>
      <c r="C101" s="22" t="s">
        <v>12</v>
      </c>
      <c r="D101" s="22"/>
      <c r="E101" s="23">
        <f>SUBTOTAL(9,E97:E100)</f>
        <v>24175000</v>
      </c>
      <c r="F101" s="24">
        <f t="shared" ref="F101:L101" si="20">SUBTOTAL(9,F97:F100)</f>
        <v>3675000</v>
      </c>
      <c r="G101" s="25">
        <f t="shared" si="20"/>
        <v>0</v>
      </c>
      <c r="H101" s="25">
        <f>SUBTOTAL(9,H97:H100)</f>
        <v>0</v>
      </c>
      <c r="I101" s="26">
        <f>SUBTOTAL(9,I97:I100)</f>
        <v>0</v>
      </c>
      <c r="J101" s="25">
        <f t="shared" si="20"/>
        <v>10500000</v>
      </c>
      <c r="K101" s="26">
        <f t="shared" si="20"/>
        <v>0</v>
      </c>
      <c r="L101" s="26">
        <f t="shared" si="20"/>
        <v>10000000</v>
      </c>
      <c r="M101" s="16"/>
    </row>
    <row r="102" spans="2:13" ht="54" x14ac:dyDescent="0.3">
      <c r="B102" s="916" t="s">
        <v>104</v>
      </c>
      <c r="C102" s="27" t="s">
        <v>105</v>
      </c>
      <c r="D102" s="27" t="s">
        <v>325</v>
      </c>
      <c r="E102" s="28">
        <v>3000000</v>
      </c>
      <c r="F102" s="29">
        <v>3000000</v>
      </c>
      <c r="G102" s="30">
        <v>0</v>
      </c>
      <c r="H102" s="30">
        <v>0</v>
      </c>
      <c r="I102" s="31">
        <v>0</v>
      </c>
      <c r="J102" s="30">
        <v>0</v>
      </c>
      <c r="K102" s="31">
        <v>0</v>
      </c>
      <c r="L102" s="31">
        <v>0</v>
      </c>
      <c r="M102" s="16"/>
    </row>
    <row r="103" spans="2:13" ht="54" x14ac:dyDescent="0.3">
      <c r="B103" s="924"/>
      <c r="C103" s="27" t="s">
        <v>106</v>
      </c>
      <c r="D103" s="27" t="s">
        <v>386</v>
      </c>
      <c r="E103" s="28">
        <v>500000</v>
      </c>
      <c r="F103" s="29">
        <v>500000</v>
      </c>
      <c r="G103" s="30">
        <v>0</v>
      </c>
      <c r="H103" s="30">
        <v>0</v>
      </c>
      <c r="I103" s="31">
        <v>0</v>
      </c>
      <c r="J103" s="30">
        <v>0</v>
      </c>
      <c r="K103" s="31">
        <v>0</v>
      </c>
      <c r="L103" s="31">
        <v>0</v>
      </c>
      <c r="M103" s="16"/>
    </row>
    <row r="104" spans="2:13" ht="36" x14ac:dyDescent="0.3">
      <c r="B104" s="924"/>
      <c r="C104" s="27" t="s">
        <v>4037</v>
      </c>
      <c r="D104" s="27" t="s">
        <v>387</v>
      </c>
      <c r="E104" s="28">
        <v>2000000</v>
      </c>
      <c r="F104" s="29">
        <v>0</v>
      </c>
      <c r="G104" s="30">
        <v>0</v>
      </c>
      <c r="H104" s="30">
        <v>0</v>
      </c>
      <c r="I104" s="31">
        <v>0</v>
      </c>
      <c r="J104" s="30">
        <v>2000000</v>
      </c>
      <c r="K104" s="31">
        <v>0</v>
      </c>
      <c r="L104" s="31">
        <v>0</v>
      </c>
      <c r="M104" s="16"/>
    </row>
    <row r="105" spans="2:13" ht="36" x14ac:dyDescent="0.3">
      <c r="B105" s="924"/>
      <c r="C105" s="27" t="s">
        <v>107</v>
      </c>
      <c r="D105" s="27" t="s">
        <v>388</v>
      </c>
      <c r="E105" s="28">
        <v>6000000</v>
      </c>
      <c r="F105" s="29">
        <v>6000000</v>
      </c>
      <c r="G105" s="30">
        <v>0</v>
      </c>
      <c r="H105" s="30">
        <v>0</v>
      </c>
      <c r="I105" s="31">
        <v>0</v>
      </c>
      <c r="J105" s="30">
        <v>0</v>
      </c>
      <c r="K105" s="31">
        <v>0</v>
      </c>
      <c r="L105" s="31">
        <v>0</v>
      </c>
      <c r="M105" s="16"/>
    </row>
    <row r="106" spans="2:13" x14ac:dyDescent="0.3">
      <c r="B106" s="917"/>
      <c r="C106" s="22" t="s">
        <v>12</v>
      </c>
      <c r="D106" s="22"/>
      <c r="E106" s="23">
        <f>SUBTOTAL(9,E102:E105)</f>
        <v>11500000</v>
      </c>
      <c r="F106" s="24">
        <f t="shared" ref="F106:L106" si="21">SUBTOTAL(9,F102:F105)</f>
        <v>9500000</v>
      </c>
      <c r="G106" s="25">
        <f t="shared" si="21"/>
        <v>0</v>
      </c>
      <c r="H106" s="25">
        <f>SUBTOTAL(9,H102:H105)</f>
        <v>0</v>
      </c>
      <c r="I106" s="26">
        <f>SUBTOTAL(9,I102:I105)</f>
        <v>0</v>
      </c>
      <c r="J106" s="25">
        <f t="shared" si="21"/>
        <v>2000000</v>
      </c>
      <c r="K106" s="26">
        <f t="shared" si="21"/>
        <v>0</v>
      </c>
      <c r="L106" s="26">
        <f t="shared" si="21"/>
        <v>0</v>
      </c>
      <c r="M106" s="16"/>
    </row>
    <row r="107" spans="2:13" ht="36" x14ac:dyDescent="0.3">
      <c r="B107" s="918" t="s">
        <v>108</v>
      </c>
      <c r="C107" s="27" t="s">
        <v>109</v>
      </c>
      <c r="D107" s="27" t="s">
        <v>389</v>
      </c>
      <c r="E107" s="28">
        <v>400000</v>
      </c>
      <c r="F107" s="29">
        <v>0</v>
      </c>
      <c r="G107" s="30">
        <v>400000</v>
      </c>
      <c r="H107" s="30">
        <v>0</v>
      </c>
      <c r="I107" s="31">
        <v>0</v>
      </c>
      <c r="J107" s="30">
        <v>0</v>
      </c>
      <c r="K107" s="31">
        <v>0</v>
      </c>
      <c r="L107" s="31">
        <v>0</v>
      </c>
      <c r="M107" s="16"/>
    </row>
    <row r="108" spans="2:13" ht="54" x14ac:dyDescent="0.3">
      <c r="B108" s="920"/>
      <c r="C108" s="27" t="s">
        <v>110</v>
      </c>
      <c r="D108" s="27" t="s">
        <v>325</v>
      </c>
      <c r="E108" s="28">
        <v>500000</v>
      </c>
      <c r="F108" s="29">
        <v>500000</v>
      </c>
      <c r="G108" s="30">
        <v>0</v>
      </c>
      <c r="H108" s="30">
        <v>0</v>
      </c>
      <c r="I108" s="31">
        <v>0</v>
      </c>
      <c r="J108" s="30">
        <v>0</v>
      </c>
      <c r="K108" s="31">
        <v>0</v>
      </c>
      <c r="L108" s="31">
        <v>0</v>
      </c>
      <c r="M108" s="16"/>
    </row>
    <row r="109" spans="2:13" ht="72" x14ac:dyDescent="0.3">
      <c r="B109" s="920"/>
      <c r="C109" s="27" t="s">
        <v>111</v>
      </c>
      <c r="D109" s="27" t="s">
        <v>390</v>
      </c>
      <c r="E109" s="28">
        <v>1300000</v>
      </c>
      <c r="F109" s="29">
        <v>0</v>
      </c>
      <c r="G109" s="30">
        <v>1300000</v>
      </c>
      <c r="H109" s="30">
        <v>0</v>
      </c>
      <c r="I109" s="31">
        <v>0</v>
      </c>
      <c r="J109" s="30">
        <v>0</v>
      </c>
      <c r="K109" s="31">
        <v>0</v>
      </c>
      <c r="L109" s="31">
        <v>0</v>
      </c>
      <c r="M109" s="16"/>
    </row>
    <row r="110" spans="2:13" ht="54" x14ac:dyDescent="0.3">
      <c r="B110" s="920"/>
      <c r="C110" s="27" t="s">
        <v>112</v>
      </c>
      <c r="D110" s="27" t="s">
        <v>391</v>
      </c>
      <c r="E110" s="28">
        <v>346500</v>
      </c>
      <c r="F110" s="29">
        <v>346500</v>
      </c>
      <c r="G110" s="30">
        <v>0</v>
      </c>
      <c r="H110" s="30">
        <v>0</v>
      </c>
      <c r="I110" s="31">
        <v>0</v>
      </c>
      <c r="J110" s="30">
        <v>0</v>
      </c>
      <c r="K110" s="31">
        <v>0</v>
      </c>
      <c r="L110" s="31">
        <v>0</v>
      </c>
      <c r="M110" s="16"/>
    </row>
    <row r="111" spans="2:13" ht="36" x14ac:dyDescent="0.3">
      <c r="B111" s="920"/>
      <c r="C111" s="27" t="s">
        <v>113</v>
      </c>
      <c r="D111" s="27" t="s">
        <v>392</v>
      </c>
      <c r="E111" s="28">
        <v>1100000</v>
      </c>
      <c r="F111" s="29">
        <v>0</v>
      </c>
      <c r="G111" s="30">
        <v>600000</v>
      </c>
      <c r="H111" s="30">
        <v>0</v>
      </c>
      <c r="I111" s="31">
        <v>0</v>
      </c>
      <c r="J111" s="30">
        <v>500000</v>
      </c>
      <c r="K111" s="31">
        <v>0</v>
      </c>
      <c r="L111" s="31">
        <v>0</v>
      </c>
      <c r="M111" s="16"/>
    </row>
    <row r="112" spans="2:13" ht="36" x14ac:dyDescent="0.3">
      <c r="B112" s="920"/>
      <c r="C112" s="27" t="s">
        <v>114</v>
      </c>
      <c r="D112" s="27" t="s">
        <v>393</v>
      </c>
      <c r="E112" s="28">
        <v>2000000</v>
      </c>
      <c r="F112" s="29">
        <v>0</v>
      </c>
      <c r="G112" s="30">
        <v>0</v>
      </c>
      <c r="H112" s="30">
        <v>0</v>
      </c>
      <c r="I112" s="31">
        <v>0</v>
      </c>
      <c r="J112" s="30">
        <v>2000000</v>
      </c>
      <c r="K112" s="31">
        <v>0</v>
      </c>
      <c r="L112" s="31">
        <v>0</v>
      </c>
      <c r="M112" s="16"/>
    </row>
    <row r="113" spans="2:13" x14ac:dyDescent="0.3">
      <c r="B113" s="919"/>
      <c r="C113" s="22" t="s">
        <v>12</v>
      </c>
      <c r="D113" s="22"/>
      <c r="E113" s="23">
        <f>SUBTOTAL(9,E107:E112)</f>
        <v>5646500</v>
      </c>
      <c r="F113" s="24">
        <f t="shared" ref="F113:L113" si="22">SUBTOTAL(9,F107:F112)</f>
        <v>846500</v>
      </c>
      <c r="G113" s="25">
        <f t="shared" si="22"/>
        <v>2300000</v>
      </c>
      <c r="H113" s="25">
        <f>SUBTOTAL(9,H107:H112)</f>
        <v>0</v>
      </c>
      <c r="I113" s="26">
        <f>SUBTOTAL(9,I107:I112)</f>
        <v>0</v>
      </c>
      <c r="J113" s="25">
        <f t="shared" si="22"/>
        <v>2500000</v>
      </c>
      <c r="K113" s="26">
        <f t="shared" si="22"/>
        <v>0</v>
      </c>
      <c r="L113" s="26">
        <f t="shared" si="22"/>
        <v>0</v>
      </c>
      <c r="M113" s="16"/>
    </row>
    <row r="114" spans="2:13" ht="19.95" customHeight="1" x14ac:dyDescent="0.3">
      <c r="B114" s="32" t="s">
        <v>115</v>
      </c>
      <c r="C114" s="33"/>
      <c r="D114" s="33"/>
      <c r="E114" s="34">
        <f>SUBTOTAL(9,E90:E113)</f>
        <v>42621500</v>
      </c>
      <c r="F114" s="35">
        <f t="shared" ref="F114" si="23">SUBTOTAL(9,F90:F113)</f>
        <v>14021500</v>
      </c>
      <c r="G114" s="36">
        <f t="shared" ref="G114" si="24">SUBTOTAL(9,G90:G113)</f>
        <v>2700000</v>
      </c>
      <c r="H114" s="36">
        <f t="shared" ref="H114" si="25">SUBTOTAL(9,H90:H113)</f>
        <v>0</v>
      </c>
      <c r="I114" s="37">
        <f t="shared" ref="I114" si="26">SUBTOTAL(9,I90:I113)</f>
        <v>0</v>
      </c>
      <c r="J114" s="36">
        <f t="shared" ref="J114" si="27">SUBTOTAL(9,J90:J113)</f>
        <v>15900000</v>
      </c>
      <c r="K114" s="37">
        <f t="shared" ref="K114" si="28">SUBTOTAL(9,K90:K113)</f>
        <v>0</v>
      </c>
      <c r="L114" s="37">
        <f t="shared" ref="L114" si="29">SUBTOTAL(9,L90:L113)</f>
        <v>10000000</v>
      </c>
      <c r="M114" s="16"/>
    </row>
    <row r="115" spans="2:13" ht="26.4" customHeight="1" x14ac:dyDescent="0.3">
      <c r="B115" s="10" t="s">
        <v>394</v>
      </c>
      <c r="C115" s="11"/>
      <c r="D115" s="11"/>
      <c r="E115" s="12"/>
      <c r="F115" s="13"/>
      <c r="G115" s="14"/>
      <c r="H115" s="14"/>
      <c r="I115" s="15"/>
      <c r="J115" s="14"/>
      <c r="K115" s="15"/>
      <c r="L115" s="15"/>
      <c r="M115" s="16"/>
    </row>
    <row r="116" spans="2:13" x14ac:dyDescent="0.3">
      <c r="B116" s="920" t="s">
        <v>116</v>
      </c>
      <c r="C116" s="17" t="s">
        <v>117</v>
      </c>
      <c r="D116" s="17" t="s">
        <v>395</v>
      </c>
      <c r="E116" s="18">
        <v>380000</v>
      </c>
      <c r="F116" s="19">
        <v>380000</v>
      </c>
      <c r="G116" s="20">
        <v>0</v>
      </c>
      <c r="H116" s="20">
        <v>0</v>
      </c>
      <c r="I116" s="21">
        <v>0</v>
      </c>
      <c r="J116" s="20">
        <v>0</v>
      </c>
      <c r="K116" s="21">
        <v>0</v>
      </c>
      <c r="L116" s="21">
        <v>0</v>
      </c>
      <c r="M116" s="16"/>
    </row>
    <row r="117" spans="2:13" ht="72" x14ac:dyDescent="0.3">
      <c r="B117" s="920"/>
      <c r="C117" s="38" t="s">
        <v>119</v>
      </c>
      <c r="D117" s="38" t="s">
        <v>396</v>
      </c>
      <c r="E117" s="18">
        <v>6741733.5</v>
      </c>
      <c r="F117" s="19">
        <v>0</v>
      </c>
      <c r="G117" s="20">
        <v>0</v>
      </c>
      <c r="H117" s="20">
        <v>6741733.5</v>
      </c>
      <c r="I117" s="21">
        <v>0</v>
      </c>
      <c r="J117" s="20">
        <v>0</v>
      </c>
      <c r="K117" s="21">
        <v>0</v>
      </c>
      <c r="L117" s="21">
        <v>0</v>
      </c>
      <c r="M117" s="16"/>
    </row>
    <row r="118" spans="2:13" x14ac:dyDescent="0.3">
      <c r="B118" s="921"/>
      <c r="C118" s="22" t="s">
        <v>12</v>
      </c>
      <c r="D118" s="22"/>
      <c r="E118" s="23">
        <f t="shared" ref="E118:L118" si="30">SUBTOTAL(9,E116:E117)</f>
        <v>7121733.5</v>
      </c>
      <c r="F118" s="24">
        <f t="shared" si="30"/>
        <v>380000</v>
      </c>
      <c r="G118" s="25">
        <f t="shared" si="30"/>
        <v>0</v>
      </c>
      <c r="H118" s="25">
        <f t="shared" si="30"/>
        <v>6741733.5</v>
      </c>
      <c r="I118" s="26">
        <f t="shared" si="30"/>
        <v>0</v>
      </c>
      <c r="J118" s="25">
        <f t="shared" si="30"/>
        <v>0</v>
      </c>
      <c r="K118" s="26">
        <f t="shared" si="30"/>
        <v>0</v>
      </c>
      <c r="L118" s="26">
        <f t="shared" si="30"/>
        <v>0</v>
      </c>
      <c r="M118" s="16"/>
    </row>
    <row r="119" spans="2:13" ht="54" x14ac:dyDescent="0.3">
      <c r="B119" s="916" t="s">
        <v>120</v>
      </c>
      <c r="C119" s="27" t="s">
        <v>121</v>
      </c>
      <c r="D119" s="27" t="s">
        <v>325</v>
      </c>
      <c r="E119" s="18">
        <v>250000</v>
      </c>
      <c r="F119" s="19">
        <v>250000</v>
      </c>
      <c r="G119" s="20">
        <v>0</v>
      </c>
      <c r="H119" s="20">
        <v>0</v>
      </c>
      <c r="I119" s="21">
        <v>0</v>
      </c>
      <c r="J119" s="20">
        <v>0</v>
      </c>
      <c r="K119" s="21">
        <v>0</v>
      </c>
      <c r="L119" s="21">
        <v>0</v>
      </c>
      <c r="M119" s="16"/>
    </row>
    <row r="120" spans="2:13" ht="36" x14ac:dyDescent="0.3">
      <c r="B120" s="924"/>
      <c r="C120" s="27" t="s">
        <v>122</v>
      </c>
      <c r="D120" s="27" t="s">
        <v>397</v>
      </c>
      <c r="E120" s="18">
        <v>350000</v>
      </c>
      <c r="F120" s="19">
        <v>350000</v>
      </c>
      <c r="G120" s="20">
        <v>0</v>
      </c>
      <c r="H120" s="20">
        <v>0</v>
      </c>
      <c r="I120" s="21">
        <v>0</v>
      </c>
      <c r="J120" s="20">
        <v>0</v>
      </c>
      <c r="K120" s="21">
        <v>0</v>
      </c>
      <c r="L120" s="21">
        <v>0</v>
      </c>
      <c r="M120" s="16"/>
    </row>
    <row r="121" spans="2:13" ht="72" x14ac:dyDescent="0.3">
      <c r="B121" s="924"/>
      <c r="C121" s="27" t="s">
        <v>123</v>
      </c>
      <c r="D121" s="27" t="s">
        <v>398</v>
      </c>
      <c r="E121" s="18">
        <v>1984556.9500000002</v>
      </c>
      <c r="F121" s="19">
        <v>0</v>
      </c>
      <c r="G121" s="20">
        <v>0</v>
      </c>
      <c r="H121" s="20">
        <v>1984556.9500000002</v>
      </c>
      <c r="I121" s="21">
        <v>0</v>
      </c>
      <c r="J121" s="20">
        <v>0</v>
      </c>
      <c r="K121" s="21">
        <v>0</v>
      </c>
      <c r="L121" s="21">
        <v>0</v>
      </c>
      <c r="M121" s="16"/>
    </row>
    <row r="122" spans="2:13" x14ac:dyDescent="0.3">
      <c r="B122" s="917"/>
      <c r="C122" s="22" t="s">
        <v>12</v>
      </c>
      <c r="D122" s="22"/>
      <c r="E122" s="23">
        <f>SUBTOTAL(9,E119:E121)</f>
        <v>2584556.9500000002</v>
      </c>
      <c r="F122" s="24">
        <f t="shared" ref="F122:L122" si="31">SUBTOTAL(9,F119:F121)</f>
        <v>600000</v>
      </c>
      <c r="G122" s="25">
        <f t="shared" si="31"/>
        <v>0</v>
      </c>
      <c r="H122" s="25">
        <f>SUBTOTAL(9,H119:H121)</f>
        <v>1984556.9500000002</v>
      </c>
      <c r="I122" s="26">
        <f>SUBTOTAL(9,I119:I121)</f>
        <v>0</v>
      </c>
      <c r="J122" s="25">
        <f t="shared" si="31"/>
        <v>0</v>
      </c>
      <c r="K122" s="26">
        <f t="shared" si="31"/>
        <v>0</v>
      </c>
      <c r="L122" s="26">
        <f t="shared" si="31"/>
        <v>0</v>
      </c>
      <c r="M122" s="16"/>
    </row>
    <row r="123" spans="2:13" ht="54" x14ac:dyDescent="0.3">
      <c r="B123" s="918" t="s">
        <v>124</v>
      </c>
      <c r="C123" s="27" t="s">
        <v>125</v>
      </c>
      <c r="D123" s="27" t="s">
        <v>325</v>
      </c>
      <c r="E123" s="18">
        <v>100000</v>
      </c>
      <c r="F123" s="19">
        <v>100000</v>
      </c>
      <c r="G123" s="20">
        <v>0</v>
      </c>
      <c r="H123" s="20">
        <v>0</v>
      </c>
      <c r="I123" s="21">
        <v>0</v>
      </c>
      <c r="J123" s="20">
        <v>0</v>
      </c>
      <c r="K123" s="21">
        <v>0</v>
      </c>
      <c r="L123" s="21">
        <v>0</v>
      </c>
      <c r="M123" s="16"/>
    </row>
    <row r="124" spans="2:13" x14ac:dyDescent="0.3">
      <c r="B124" s="919"/>
      <c r="C124" s="22" t="s">
        <v>12</v>
      </c>
      <c r="D124" s="22"/>
      <c r="E124" s="23">
        <f>SUBTOTAL(9,E123)</f>
        <v>100000</v>
      </c>
      <c r="F124" s="24">
        <f t="shared" ref="F124:L124" si="32">SUBTOTAL(9,F123)</f>
        <v>100000</v>
      </c>
      <c r="G124" s="25">
        <f t="shared" si="32"/>
        <v>0</v>
      </c>
      <c r="H124" s="25">
        <f>SUBTOTAL(9,H123)</f>
        <v>0</v>
      </c>
      <c r="I124" s="26">
        <f>SUBTOTAL(9,I123)</f>
        <v>0</v>
      </c>
      <c r="J124" s="25">
        <f t="shared" si="32"/>
        <v>0</v>
      </c>
      <c r="K124" s="26">
        <f t="shared" si="32"/>
        <v>0</v>
      </c>
      <c r="L124" s="26">
        <f t="shared" si="32"/>
        <v>0</v>
      </c>
      <c r="M124" s="16"/>
    </row>
    <row r="125" spans="2:13" ht="19.95" customHeight="1" x14ac:dyDescent="0.3">
      <c r="B125" s="32" t="s">
        <v>126</v>
      </c>
      <c r="C125" s="33"/>
      <c r="D125" s="33"/>
      <c r="E125" s="34">
        <f t="shared" ref="E125:L125" si="33">SUBTOTAL(9,E116:E124)</f>
        <v>9806290.4499999993</v>
      </c>
      <c r="F125" s="35">
        <f t="shared" si="33"/>
        <v>1080000</v>
      </c>
      <c r="G125" s="36">
        <f t="shared" si="33"/>
        <v>0</v>
      </c>
      <c r="H125" s="36">
        <f t="shared" si="33"/>
        <v>8726290.4499999993</v>
      </c>
      <c r="I125" s="37">
        <f t="shared" si="33"/>
        <v>0</v>
      </c>
      <c r="J125" s="36">
        <f t="shared" si="33"/>
        <v>0</v>
      </c>
      <c r="K125" s="37">
        <f t="shared" si="33"/>
        <v>0</v>
      </c>
      <c r="L125" s="37">
        <f t="shared" si="33"/>
        <v>0</v>
      </c>
      <c r="M125" s="16"/>
    </row>
    <row r="126" spans="2:13" ht="26.4" customHeight="1" x14ac:dyDescent="0.3">
      <c r="B126" s="10" t="s">
        <v>399</v>
      </c>
      <c r="C126" s="11"/>
      <c r="D126" s="11"/>
      <c r="E126" s="12"/>
      <c r="F126" s="13"/>
      <c r="G126" s="14"/>
      <c r="H126" s="14"/>
      <c r="I126" s="15"/>
      <c r="J126" s="14"/>
      <c r="K126" s="15"/>
      <c r="L126" s="15"/>
      <c r="M126" s="16"/>
    </row>
    <row r="127" spans="2:13" ht="54" x14ac:dyDescent="0.3">
      <c r="B127" s="920" t="s">
        <v>127</v>
      </c>
      <c r="C127" s="17" t="s">
        <v>128</v>
      </c>
      <c r="D127" s="17" t="s">
        <v>400</v>
      </c>
      <c r="E127" s="18">
        <v>3791500</v>
      </c>
      <c r="F127" s="19">
        <v>2222500</v>
      </c>
      <c r="G127" s="20">
        <v>1569000</v>
      </c>
      <c r="H127" s="20">
        <v>0</v>
      </c>
      <c r="I127" s="21">
        <v>0</v>
      </c>
      <c r="J127" s="20">
        <v>0</v>
      </c>
      <c r="K127" s="21">
        <v>0</v>
      </c>
      <c r="L127" s="21">
        <v>0</v>
      </c>
      <c r="M127" s="16"/>
    </row>
    <row r="128" spans="2:13" ht="54" x14ac:dyDescent="0.3">
      <c r="B128" s="920"/>
      <c r="C128" s="38" t="s">
        <v>129</v>
      </c>
      <c r="D128" s="38" t="s">
        <v>325</v>
      </c>
      <c r="E128" s="28">
        <v>1000000</v>
      </c>
      <c r="F128" s="29">
        <v>1000000</v>
      </c>
      <c r="G128" s="30">
        <v>0</v>
      </c>
      <c r="H128" s="30">
        <v>0</v>
      </c>
      <c r="I128" s="31">
        <v>0</v>
      </c>
      <c r="J128" s="30">
        <v>0</v>
      </c>
      <c r="K128" s="31">
        <v>0</v>
      </c>
      <c r="L128" s="31">
        <v>0</v>
      </c>
      <c r="M128" s="16"/>
    </row>
    <row r="129" spans="2:13" ht="72" x14ac:dyDescent="0.3">
      <c r="B129" s="920"/>
      <c r="C129" s="38" t="s">
        <v>130</v>
      </c>
      <c r="D129" s="38" t="s">
        <v>401</v>
      </c>
      <c r="E129" s="28">
        <v>3000000</v>
      </c>
      <c r="F129" s="29">
        <v>1500000</v>
      </c>
      <c r="G129" s="30">
        <v>1500000</v>
      </c>
      <c r="H129" s="30">
        <v>0</v>
      </c>
      <c r="I129" s="31">
        <v>0</v>
      </c>
      <c r="J129" s="30">
        <v>0</v>
      </c>
      <c r="K129" s="31">
        <v>0</v>
      </c>
      <c r="L129" s="31">
        <v>0</v>
      </c>
      <c r="M129" s="16"/>
    </row>
    <row r="130" spans="2:13" x14ac:dyDescent="0.3">
      <c r="B130" s="921"/>
      <c r="C130" s="22" t="s">
        <v>12</v>
      </c>
      <c r="D130" s="22"/>
      <c r="E130" s="23">
        <f>SUBTOTAL(9,E127:E129)</f>
        <v>7791500</v>
      </c>
      <c r="F130" s="24">
        <f t="shared" ref="F130:L130" si="34">SUBTOTAL(9,F127:F129)</f>
        <v>4722500</v>
      </c>
      <c r="G130" s="25">
        <f t="shared" si="34"/>
        <v>3069000</v>
      </c>
      <c r="H130" s="25">
        <f>SUBTOTAL(9,H127:H129)</f>
        <v>0</v>
      </c>
      <c r="I130" s="26">
        <f>SUBTOTAL(9,I127:I129)</f>
        <v>0</v>
      </c>
      <c r="J130" s="25">
        <f t="shared" si="34"/>
        <v>0</v>
      </c>
      <c r="K130" s="26">
        <f t="shared" si="34"/>
        <v>0</v>
      </c>
      <c r="L130" s="26">
        <f t="shared" si="34"/>
        <v>0</v>
      </c>
      <c r="M130" s="16"/>
    </row>
    <row r="131" spans="2:13" ht="54" x14ac:dyDescent="0.3">
      <c r="B131" s="916" t="s">
        <v>3429</v>
      </c>
      <c r="C131" s="27" t="s">
        <v>131</v>
      </c>
      <c r="D131" s="27" t="s">
        <v>325</v>
      </c>
      <c r="E131" s="28">
        <v>2000000</v>
      </c>
      <c r="F131" s="29">
        <v>2000000</v>
      </c>
      <c r="G131" s="30">
        <v>0</v>
      </c>
      <c r="H131" s="30">
        <v>0</v>
      </c>
      <c r="I131" s="31">
        <v>0</v>
      </c>
      <c r="J131" s="30">
        <v>0</v>
      </c>
      <c r="K131" s="31">
        <v>0</v>
      </c>
      <c r="L131" s="31">
        <v>0</v>
      </c>
      <c r="M131" s="16"/>
    </row>
    <row r="132" spans="2:13" ht="36" x14ac:dyDescent="0.3">
      <c r="B132" s="924"/>
      <c r="C132" s="27" t="s">
        <v>132</v>
      </c>
      <c r="D132" s="27" t="s">
        <v>402</v>
      </c>
      <c r="E132" s="28">
        <v>500000</v>
      </c>
      <c r="F132" s="29">
        <v>500000</v>
      </c>
      <c r="G132" s="30">
        <v>0</v>
      </c>
      <c r="H132" s="30">
        <v>0</v>
      </c>
      <c r="I132" s="31">
        <v>0</v>
      </c>
      <c r="J132" s="30">
        <v>0</v>
      </c>
      <c r="K132" s="31">
        <v>0</v>
      </c>
      <c r="L132" s="31">
        <v>0</v>
      </c>
      <c r="M132" s="16"/>
    </row>
    <row r="133" spans="2:13" ht="72" x14ac:dyDescent="0.3">
      <c r="B133" s="924"/>
      <c r="C133" s="27" t="s">
        <v>133</v>
      </c>
      <c r="D133" s="27" t="s">
        <v>403</v>
      </c>
      <c r="E133" s="28">
        <v>10079284.141152769</v>
      </c>
      <c r="F133" s="29">
        <v>0</v>
      </c>
      <c r="G133" s="30">
        <v>0</v>
      </c>
      <c r="H133" s="30">
        <v>10079284.141152769</v>
      </c>
      <c r="I133" s="31">
        <v>0</v>
      </c>
      <c r="J133" s="30">
        <v>0</v>
      </c>
      <c r="K133" s="31">
        <v>0</v>
      </c>
      <c r="L133" s="31">
        <v>0</v>
      </c>
      <c r="M133" s="16"/>
    </row>
    <row r="134" spans="2:13" ht="54" x14ac:dyDescent="0.3">
      <c r="B134" s="924"/>
      <c r="C134" s="27" t="s">
        <v>134</v>
      </c>
      <c r="D134" s="27" t="s">
        <v>404</v>
      </c>
      <c r="E134" s="28">
        <v>1000000</v>
      </c>
      <c r="F134" s="29">
        <v>0</v>
      </c>
      <c r="G134" s="30">
        <v>1000000</v>
      </c>
      <c r="H134" s="30">
        <v>0</v>
      </c>
      <c r="I134" s="31">
        <v>0</v>
      </c>
      <c r="J134" s="30">
        <v>0</v>
      </c>
      <c r="K134" s="31">
        <v>0</v>
      </c>
      <c r="L134" s="31">
        <v>0</v>
      </c>
      <c r="M134" s="16"/>
    </row>
    <row r="135" spans="2:13" ht="90" x14ac:dyDescent="0.3">
      <c r="B135" s="924"/>
      <c r="C135" s="27" t="s">
        <v>135</v>
      </c>
      <c r="D135" s="27" t="s">
        <v>405</v>
      </c>
      <c r="E135" s="28">
        <v>235000</v>
      </c>
      <c r="F135" s="29">
        <v>0</v>
      </c>
      <c r="G135" s="30">
        <v>0</v>
      </c>
      <c r="H135" s="30">
        <v>235000</v>
      </c>
      <c r="I135" s="31">
        <v>0</v>
      </c>
      <c r="J135" s="30">
        <v>0</v>
      </c>
      <c r="K135" s="31">
        <v>0</v>
      </c>
      <c r="L135" s="31">
        <v>0</v>
      </c>
      <c r="M135" s="16"/>
    </row>
    <row r="136" spans="2:13" ht="72" x14ac:dyDescent="0.3">
      <c r="B136" s="924"/>
      <c r="C136" s="27" t="s">
        <v>136</v>
      </c>
      <c r="D136" s="27" t="s">
        <v>406</v>
      </c>
      <c r="E136" s="28">
        <v>2138097.4130106899</v>
      </c>
      <c r="F136" s="29">
        <v>0</v>
      </c>
      <c r="G136" s="30">
        <v>0</v>
      </c>
      <c r="H136" s="30">
        <v>2138097.4130106899</v>
      </c>
      <c r="I136" s="31">
        <v>0</v>
      </c>
      <c r="J136" s="30">
        <v>0</v>
      </c>
      <c r="K136" s="31">
        <v>0</v>
      </c>
      <c r="L136" s="31">
        <v>0</v>
      </c>
      <c r="M136" s="16"/>
    </row>
    <row r="137" spans="2:13" ht="54" x14ac:dyDescent="0.3">
      <c r="B137" s="924"/>
      <c r="C137" s="27" t="s">
        <v>137</v>
      </c>
      <c r="D137" s="27" t="s">
        <v>407</v>
      </c>
      <c r="E137" s="28">
        <v>1500000</v>
      </c>
      <c r="F137" s="29">
        <v>1500000</v>
      </c>
      <c r="G137" s="30">
        <v>0</v>
      </c>
      <c r="H137" s="30">
        <v>0</v>
      </c>
      <c r="I137" s="31">
        <v>0</v>
      </c>
      <c r="J137" s="30">
        <v>0</v>
      </c>
      <c r="K137" s="31">
        <v>0</v>
      </c>
      <c r="L137" s="31">
        <v>0</v>
      </c>
      <c r="M137" s="16"/>
    </row>
    <row r="138" spans="2:13" x14ac:dyDescent="0.3">
      <c r="B138" s="917"/>
      <c r="C138" s="22" t="s">
        <v>12</v>
      </c>
      <c r="D138" s="22"/>
      <c r="E138" s="23">
        <f>SUBTOTAL(9,E131:E137)</f>
        <v>17452381.55416346</v>
      </c>
      <c r="F138" s="24">
        <f t="shared" ref="F138:L138" si="35">SUBTOTAL(9,F131:F137)</f>
        <v>4000000</v>
      </c>
      <c r="G138" s="25">
        <f t="shared" si="35"/>
        <v>1000000</v>
      </c>
      <c r="H138" s="25">
        <f>SUBTOTAL(9,H131:H137)</f>
        <v>12452381.55416346</v>
      </c>
      <c r="I138" s="26">
        <f>SUBTOTAL(9,I131:I137)</f>
        <v>0</v>
      </c>
      <c r="J138" s="25">
        <f t="shared" si="35"/>
        <v>0</v>
      </c>
      <c r="K138" s="26">
        <f t="shared" si="35"/>
        <v>0</v>
      </c>
      <c r="L138" s="26">
        <f t="shared" si="35"/>
        <v>0</v>
      </c>
      <c r="M138" s="16"/>
    </row>
    <row r="139" spans="2:13" ht="36" x14ac:dyDescent="0.3">
      <c r="B139" s="918" t="s">
        <v>138</v>
      </c>
      <c r="C139" s="27" t="s">
        <v>139</v>
      </c>
      <c r="D139" s="27" t="s">
        <v>408</v>
      </c>
      <c r="E139" s="28">
        <v>500000</v>
      </c>
      <c r="F139" s="29">
        <v>500000</v>
      </c>
      <c r="G139" s="30">
        <v>0</v>
      </c>
      <c r="H139" s="30">
        <v>0</v>
      </c>
      <c r="I139" s="31">
        <v>0</v>
      </c>
      <c r="J139" s="30">
        <v>0</v>
      </c>
      <c r="K139" s="31">
        <v>0</v>
      </c>
      <c r="L139" s="31">
        <v>0</v>
      </c>
      <c r="M139" s="16"/>
    </row>
    <row r="140" spans="2:13" ht="36" x14ac:dyDescent="0.3">
      <c r="B140" s="920"/>
      <c r="C140" s="27" t="s">
        <v>140</v>
      </c>
      <c r="D140" s="27" t="s">
        <v>409</v>
      </c>
      <c r="E140" s="28">
        <v>250000</v>
      </c>
      <c r="F140" s="29">
        <v>250000</v>
      </c>
      <c r="G140" s="30">
        <v>0</v>
      </c>
      <c r="H140" s="30">
        <v>0</v>
      </c>
      <c r="I140" s="31">
        <v>0</v>
      </c>
      <c r="J140" s="30">
        <v>0</v>
      </c>
      <c r="K140" s="31">
        <v>0</v>
      </c>
      <c r="L140" s="31">
        <v>0</v>
      </c>
      <c r="M140" s="16"/>
    </row>
    <row r="141" spans="2:13" ht="36" x14ac:dyDescent="0.3">
      <c r="B141" s="920"/>
      <c r="C141" s="27" t="s">
        <v>141</v>
      </c>
      <c r="D141" s="27" t="s">
        <v>410</v>
      </c>
      <c r="E141" s="28">
        <v>100000</v>
      </c>
      <c r="F141" s="29">
        <v>100000</v>
      </c>
      <c r="G141" s="30">
        <v>0</v>
      </c>
      <c r="H141" s="30">
        <v>0</v>
      </c>
      <c r="I141" s="31">
        <v>0</v>
      </c>
      <c r="J141" s="30">
        <v>0</v>
      </c>
      <c r="K141" s="31">
        <v>0</v>
      </c>
      <c r="L141" s="31">
        <v>0</v>
      </c>
      <c r="M141" s="16"/>
    </row>
    <row r="142" spans="2:13" ht="72" x14ac:dyDescent="0.3">
      <c r="B142" s="920"/>
      <c r="C142" s="27" t="s">
        <v>142</v>
      </c>
      <c r="D142" s="27" t="s">
        <v>411</v>
      </c>
      <c r="E142" s="28">
        <v>275000</v>
      </c>
      <c r="F142" s="29">
        <v>275000</v>
      </c>
      <c r="G142" s="30">
        <v>0</v>
      </c>
      <c r="H142" s="30">
        <v>0</v>
      </c>
      <c r="I142" s="31">
        <v>0</v>
      </c>
      <c r="J142" s="30">
        <v>0</v>
      </c>
      <c r="K142" s="31">
        <v>0</v>
      </c>
      <c r="L142" s="31">
        <v>0</v>
      </c>
      <c r="M142" s="16"/>
    </row>
    <row r="143" spans="2:13" ht="54" x14ac:dyDescent="0.3">
      <c r="B143" s="920"/>
      <c r="C143" s="27" t="s">
        <v>143</v>
      </c>
      <c r="D143" s="27" t="s">
        <v>412</v>
      </c>
      <c r="E143" s="28">
        <v>250000</v>
      </c>
      <c r="F143" s="29">
        <v>250000</v>
      </c>
      <c r="G143" s="30">
        <v>0</v>
      </c>
      <c r="H143" s="30">
        <v>0</v>
      </c>
      <c r="I143" s="31">
        <v>0</v>
      </c>
      <c r="J143" s="30">
        <v>0</v>
      </c>
      <c r="K143" s="31">
        <v>0</v>
      </c>
      <c r="L143" s="31">
        <v>0</v>
      </c>
      <c r="M143" s="16"/>
    </row>
    <row r="144" spans="2:13" ht="36" x14ac:dyDescent="0.3">
      <c r="B144" s="920"/>
      <c r="C144" s="27" t="s">
        <v>144</v>
      </c>
      <c r="D144" s="27" t="s">
        <v>413</v>
      </c>
      <c r="E144" s="28">
        <v>75000</v>
      </c>
      <c r="F144" s="29">
        <v>0</v>
      </c>
      <c r="G144" s="30">
        <v>75000</v>
      </c>
      <c r="H144" s="30">
        <v>0</v>
      </c>
      <c r="I144" s="31">
        <v>0</v>
      </c>
      <c r="J144" s="30">
        <v>0</v>
      </c>
      <c r="K144" s="31">
        <v>0</v>
      </c>
      <c r="L144" s="31">
        <v>0</v>
      </c>
      <c r="M144" s="16"/>
    </row>
    <row r="145" spans="2:13" ht="36" x14ac:dyDescent="0.3">
      <c r="B145" s="920"/>
      <c r="C145" s="27" t="s">
        <v>145</v>
      </c>
      <c r="D145" s="27" t="s">
        <v>414</v>
      </c>
      <c r="E145" s="28">
        <v>25000</v>
      </c>
      <c r="F145" s="29">
        <v>0</v>
      </c>
      <c r="G145" s="30">
        <v>25000</v>
      </c>
      <c r="H145" s="30">
        <v>0</v>
      </c>
      <c r="I145" s="31">
        <v>0</v>
      </c>
      <c r="J145" s="30">
        <v>0</v>
      </c>
      <c r="K145" s="31">
        <v>0</v>
      </c>
      <c r="L145" s="31">
        <v>0</v>
      </c>
      <c r="M145" s="16"/>
    </row>
    <row r="146" spans="2:13" ht="36" x14ac:dyDescent="0.3">
      <c r="B146" s="920"/>
      <c r="C146" s="27" t="s">
        <v>146</v>
      </c>
      <c r="D146" s="27" t="s">
        <v>415</v>
      </c>
      <c r="E146" s="28">
        <v>450000</v>
      </c>
      <c r="F146" s="29">
        <v>0</v>
      </c>
      <c r="G146" s="30">
        <v>450000</v>
      </c>
      <c r="H146" s="30">
        <v>0</v>
      </c>
      <c r="I146" s="31">
        <v>0</v>
      </c>
      <c r="J146" s="30">
        <v>0</v>
      </c>
      <c r="K146" s="31">
        <v>0</v>
      </c>
      <c r="L146" s="31">
        <v>0</v>
      </c>
      <c r="M146" s="16"/>
    </row>
    <row r="147" spans="2:13" ht="36" x14ac:dyDescent="0.3">
      <c r="B147" s="920"/>
      <c r="C147" s="27" t="s">
        <v>147</v>
      </c>
      <c r="D147" s="27" t="s">
        <v>416</v>
      </c>
      <c r="E147" s="28">
        <v>100000</v>
      </c>
      <c r="F147" s="29">
        <v>0</v>
      </c>
      <c r="G147" s="30">
        <v>100000</v>
      </c>
      <c r="H147" s="30">
        <v>0</v>
      </c>
      <c r="I147" s="31">
        <v>0</v>
      </c>
      <c r="J147" s="30">
        <v>0</v>
      </c>
      <c r="K147" s="31">
        <v>0</v>
      </c>
      <c r="L147" s="31">
        <v>0</v>
      </c>
      <c r="M147" s="16"/>
    </row>
    <row r="148" spans="2:13" ht="36" x14ac:dyDescent="0.3">
      <c r="B148" s="920"/>
      <c r="C148" s="27" t="s">
        <v>148</v>
      </c>
      <c r="D148" s="27" t="s">
        <v>417</v>
      </c>
      <c r="E148" s="28">
        <v>60000</v>
      </c>
      <c r="F148" s="29">
        <v>0</v>
      </c>
      <c r="G148" s="30">
        <v>60000</v>
      </c>
      <c r="H148" s="30">
        <v>0</v>
      </c>
      <c r="I148" s="31">
        <v>0</v>
      </c>
      <c r="J148" s="30">
        <v>0</v>
      </c>
      <c r="K148" s="31">
        <v>0</v>
      </c>
      <c r="L148" s="31">
        <v>0</v>
      </c>
      <c r="M148" s="16"/>
    </row>
    <row r="149" spans="2:13" ht="36" x14ac:dyDescent="0.3">
      <c r="B149" s="920"/>
      <c r="C149" s="27" t="s">
        <v>149</v>
      </c>
      <c r="D149" s="27" t="s">
        <v>418</v>
      </c>
      <c r="E149" s="28">
        <v>50000</v>
      </c>
      <c r="F149" s="29">
        <v>0</v>
      </c>
      <c r="G149" s="30">
        <v>50000</v>
      </c>
      <c r="H149" s="30">
        <v>0</v>
      </c>
      <c r="I149" s="31">
        <v>0</v>
      </c>
      <c r="J149" s="30">
        <v>0</v>
      </c>
      <c r="K149" s="31">
        <v>0</v>
      </c>
      <c r="L149" s="31">
        <v>0</v>
      </c>
      <c r="M149" s="16"/>
    </row>
    <row r="150" spans="2:13" ht="90" x14ac:dyDescent="0.3">
      <c r="B150" s="920"/>
      <c r="C150" s="27" t="s">
        <v>150</v>
      </c>
      <c r="D150" s="27" t="s">
        <v>419</v>
      </c>
      <c r="E150" s="28">
        <v>2400000</v>
      </c>
      <c r="F150" s="29">
        <v>0</v>
      </c>
      <c r="G150" s="30">
        <v>2400000</v>
      </c>
      <c r="H150" s="30">
        <v>0</v>
      </c>
      <c r="I150" s="31">
        <v>0</v>
      </c>
      <c r="J150" s="30">
        <v>0</v>
      </c>
      <c r="K150" s="31">
        <v>0</v>
      </c>
      <c r="L150" s="31">
        <v>0</v>
      </c>
      <c r="M150" s="16"/>
    </row>
    <row r="151" spans="2:13" ht="54" x14ac:dyDescent="0.3">
      <c r="B151" s="920"/>
      <c r="C151" s="27" t="s">
        <v>151</v>
      </c>
      <c r="D151" s="27" t="s">
        <v>420</v>
      </c>
      <c r="E151" s="28">
        <v>50000</v>
      </c>
      <c r="F151" s="29">
        <v>0</v>
      </c>
      <c r="G151" s="30">
        <v>50000</v>
      </c>
      <c r="H151" s="30">
        <v>0</v>
      </c>
      <c r="I151" s="31">
        <v>0</v>
      </c>
      <c r="J151" s="30">
        <v>0</v>
      </c>
      <c r="K151" s="31">
        <v>0</v>
      </c>
      <c r="L151" s="31">
        <v>0</v>
      </c>
      <c r="M151" s="16"/>
    </row>
    <row r="152" spans="2:13" x14ac:dyDescent="0.3">
      <c r="B152" s="919"/>
      <c r="C152" s="22" t="s">
        <v>12</v>
      </c>
      <c r="D152" s="22"/>
      <c r="E152" s="23">
        <f>SUBTOTAL(9,E139:E151)</f>
        <v>4585000</v>
      </c>
      <c r="F152" s="24">
        <f t="shared" ref="F152:L152" si="36">SUBTOTAL(9,F139:F151)</f>
        <v>1375000</v>
      </c>
      <c r="G152" s="25">
        <f t="shared" si="36"/>
        <v>3210000</v>
      </c>
      <c r="H152" s="25">
        <f>SUBTOTAL(9,H139:H151)</f>
        <v>0</v>
      </c>
      <c r="I152" s="26">
        <f>SUBTOTAL(9,I139:I151)</f>
        <v>0</v>
      </c>
      <c r="J152" s="25">
        <f t="shared" si="36"/>
        <v>0</v>
      </c>
      <c r="K152" s="26">
        <f t="shared" si="36"/>
        <v>0</v>
      </c>
      <c r="L152" s="26">
        <f t="shared" si="36"/>
        <v>0</v>
      </c>
      <c r="M152" s="16"/>
    </row>
    <row r="153" spans="2:13" ht="19.95" customHeight="1" x14ac:dyDescent="0.3">
      <c r="B153" s="32" t="s">
        <v>152</v>
      </c>
      <c r="C153" s="33"/>
      <c r="D153" s="33"/>
      <c r="E153" s="34">
        <f>SUBTOTAL(9,E127:E152)</f>
        <v>29828881.55416346</v>
      </c>
      <c r="F153" s="35">
        <f t="shared" ref="F153:L153" si="37">SUBTOTAL(9,F127:F152)</f>
        <v>10097500</v>
      </c>
      <c r="G153" s="36">
        <f t="shared" si="37"/>
        <v>7279000</v>
      </c>
      <c r="H153" s="36">
        <f>SUBTOTAL(9,H127:H152)</f>
        <v>12452381.55416346</v>
      </c>
      <c r="I153" s="37">
        <f>SUBTOTAL(9,I127:I152)</f>
        <v>0</v>
      </c>
      <c r="J153" s="36">
        <f t="shared" si="37"/>
        <v>0</v>
      </c>
      <c r="K153" s="37">
        <f t="shared" si="37"/>
        <v>0</v>
      </c>
      <c r="L153" s="37">
        <f t="shared" si="37"/>
        <v>0</v>
      </c>
      <c r="M153" s="16"/>
    </row>
    <row r="154" spans="2:13" ht="26.4" customHeight="1" x14ac:dyDescent="0.3">
      <c r="B154" s="10" t="s">
        <v>3223</v>
      </c>
      <c r="C154" s="11"/>
      <c r="D154" s="11"/>
      <c r="E154" s="12"/>
      <c r="F154" s="13"/>
      <c r="G154" s="14"/>
      <c r="H154" s="14"/>
      <c r="I154" s="15"/>
      <c r="J154" s="14"/>
      <c r="K154" s="15"/>
      <c r="L154" s="15"/>
      <c r="M154" s="16"/>
    </row>
    <row r="155" spans="2:13" ht="162" x14ac:dyDescent="0.3">
      <c r="B155" s="920" t="s">
        <v>153</v>
      </c>
      <c r="C155" s="17" t="s">
        <v>154</v>
      </c>
      <c r="D155" s="17" t="s">
        <v>3161</v>
      </c>
      <c r="E155" s="18">
        <v>500000</v>
      </c>
      <c r="F155" s="19">
        <v>500000</v>
      </c>
      <c r="G155" s="20">
        <v>0</v>
      </c>
      <c r="H155" s="20">
        <v>0</v>
      </c>
      <c r="I155" s="21">
        <v>0</v>
      </c>
      <c r="J155" s="20">
        <v>0</v>
      </c>
      <c r="K155" s="21">
        <v>0</v>
      </c>
      <c r="L155" s="21">
        <v>0</v>
      </c>
      <c r="M155" s="16"/>
    </row>
    <row r="156" spans="2:13" ht="126" x14ac:dyDescent="0.3">
      <c r="B156" s="920"/>
      <c r="C156" s="38" t="s">
        <v>155</v>
      </c>
      <c r="D156" s="38" t="s">
        <v>422</v>
      </c>
      <c r="E156" s="18">
        <v>300000</v>
      </c>
      <c r="F156" s="19">
        <v>0</v>
      </c>
      <c r="G156" s="20">
        <v>300000</v>
      </c>
      <c r="H156" s="20">
        <v>0</v>
      </c>
      <c r="I156" s="21">
        <v>0</v>
      </c>
      <c r="J156" s="20">
        <v>0</v>
      </c>
      <c r="K156" s="21">
        <v>0</v>
      </c>
      <c r="L156" s="21">
        <v>0</v>
      </c>
      <c r="M156" s="16"/>
    </row>
    <row r="157" spans="2:13" ht="180" x14ac:dyDescent="0.3">
      <c r="B157" s="920"/>
      <c r="C157" s="38" t="s">
        <v>156</v>
      </c>
      <c r="D157" s="38" t="s">
        <v>423</v>
      </c>
      <c r="E157" s="18">
        <v>1500000</v>
      </c>
      <c r="F157" s="19">
        <v>1500000</v>
      </c>
      <c r="G157" s="20">
        <v>0</v>
      </c>
      <c r="H157" s="20">
        <v>0</v>
      </c>
      <c r="I157" s="21">
        <v>0</v>
      </c>
      <c r="J157" s="20">
        <v>0</v>
      </c>
      <c r="K157" s="21">
        <v>0</v>
      </c>
      <c r="L157" s="21">
        <v>0</v>
      </c>
      <c r="M157" s="16"/>
    </row>
    <row r="158" spans="2:13" ht="126" x14ac:dyDescent="0.3">
      <c r="B158" s="920"/>
      <c r="C158" s="38" t="s">
        <v>157</v>
      </c>
      <c r="D158" s="38" t="s">
        <v>3456</v>
      </c>
      <c r="E158" s="18">
        <v>2000000</v>
      </c>
      <c r="F158" s="19">
        <v>1800000</v>
      </c>
      <c r="G158" s="20">
        <v>0</v>
      </c>
      <c r="H158" s="20">
        <v>0</v>
      </c>
      <c r="I158" s="21">
        <v>0</v>
      </c>
      <c r="J158" s="20">
        <v>200000</v>
      </c>
      <c r="K158" s="21">
        <v>0</v>
      </c>
      <c r="L158" s="21">
        <v>0</v>
      </c>
      <c r="M158" s="16"/>
    </row>
    <row r="159" spans="2:13" ht="198" x14ac:dyDescent="0.3">
      <c r="B159" s="920"/>
      <c r="C159" s="38" t="s">
        <v>158</v>
      </c>
      <c r="D159" s="38" t="s">
        <v>3421</v>
      </c>
      <c r="E159" s="18">
        <v>900000</v>
      </c>
      <c r="F159" s="19">
        <v>900000</v>
      </c>
      <c r="G159" s="20">
        <v>0</v>
      </c>
      <c r="H159" s="20">
        <v>0</v>
      </c>
      <c r="I159" s="21">
        <v>0</v>
      </c>
      <c r="J159" s="20">
        <v>0</v>
      </c>
      <c r="K159" s="21">
        <v>0</v>
      </c>
      <c r="L159" s="21">
        <v>0</v>
      </c>
      <c r="M159" s="16"/>
    </row>
    <row r="160" spans="2:13" ht="90" x14ac:dyDescent="0.3">
      <c r="B160" s="920"/>
      <c r="C160" s="38" t="s">
        <v>159</v>
      </c>
      <c r="D160" s="38" t="s">
        <v>424</v>
      </c>
      <c r="E160" s="18">
        <v>900000</v>
      </c>
      <c r="F160" s="19">
        <v>900000</v>
      </c>
      <c r="G160" s="20">
        <v>0</v>
      </c>
      <c r="H160" s="20">
        <v>0</v>
      </c>
      <c r="I160" s="21">
        <v>0</v>
      </c>
      <c r="J160" s="20">
        <v>0</v>
      </c>
      <c r="K160" s="21">
        <v>0</v>
      </c>
      <c r="L160" s="21">
        <v>0</v>
      </c>
      <c r="M160" s="16"/>
    </row>
    <row r="161" spans="2:13" ht="36" x14ac:dyDescent="0.3">
      <c r="B161" s="920"/>
      <c r="C161" s="38" t="s">
        <v>160</v>
      </c>
      <c r="D161" s="38" t="s">
        <v>425</v>
      </c>
      <c r="E161" s="18">
        <v>250000</v>
      </c>
      <c r="F161" s="19">
        <v>250000</v>
      </c>
      <c r="G161" s="20">
        <v>0</v>
      </c>
      <c r="H161" s="20">
        <v>0</v>
      </c>
      <c r="I161" s="21">
        <v>0</v>
      </c>
      <c r="J161" s="20">
        <v>0</v>
      </c>
      <c r="K161" s="21">
        <v>0</v>
      </c>
      <c r="L161" s="21">
        <v>0</v>
      </c>
      <c r="M161" s="16"/>
    </row>
    <row r="162" spans="2:13" ht="126" x14ac:dyDescent="0.3">
      <c r="B162" s="920"/>
      <c r="C162" s="38" t="s">
        <v>161</v>
      </c>
      <c r="D162" s="38" t="s">
        <v>426</v>
      </c>
      <c r="E162" s="18">
        <v>1000000</v>
      </c>
      <c r="F162" s="19">
        <v>0</v>
      </c>
      <c r="G162" s="20">
        <v>0</v>
      </c>
      <c r="H162" s="20">
        <v>0</v>
      </c>
      <c r="I162" s="21">
        <v>0</v>
      </c>
      <c r="J162" s="20">
        <v>804878.04878048797</v>
      </c>
      <c r="K162" s="21">
        <v>0</v>
      </c>
      <c r="L162" s="21">
        <v>195121.95121951203</v>
      </c>
      <c r="M162" s="16"/>
    </row>
    <row r="163" spans="2:13" ht="162" x14ac:dyDescent="0.3">
      <c r="B163" s="920"/>
      <c r="C163" s="38" t="s">
        <v>162</v>
      </c>
      <c r="D163" s="38" t="s">
        <v>427</v>
      </c>
      <c r="E163" s="18">
        <v>1000000</v>
      </c>
      <c r="F163" s="19">
        <v>800000</v>
      </c>
      <c r="G163" s="20">
        <v>0</v>
      </c>
      <c r="H163" s="20">
        <v>0</v>
      </c>
      <c r="I163" s="21">
        <v>0</v>
      </c>
      <c r="J163" s="20">
        <v>0</v>
      </c>
      <c r="K163" s="21">
        <v>0</v>
      </c>
      <c r="L163" s="21">
        <v>200000</v>
      </c>
      <c r="M163" s="16"/>
    </row>
    <row r="164" spans="2:13" ht="126" x14ac:dyDescent="0.3">
      <c r="B164" s="920"/>
      <c r="C164" s="38" t="s">
        <v>163</v>
      </c>
      <c r="D164" s="38" t="s">
        <v>428</v>
      </c>
      <c r="E164" s="18">
        <v>1250000</v>
      </c>
      <c r="F164" s="19">
        <v>440000</v>
      </c>
      <c r="G164" s="20">
        <v>0</v>
      </c>
      <c r="H164" s="20">
        <v>0</v>
      </c>
      <c r="I164" s="21">
        <v>0</v>
      </c>
      <c r="J164" s="20">
        <v>810000</v>
      </c>
      <c r="K164" s="21">
        <v>0</v>
      </c>
      <c r="L164" s="21">
        <v>0</v>
      </c>
      <c r="M164" s="16"/>
    </row>
    <row r="165" spans="2:13" ht="108" x14ac:dyDescent="0.3">
      <c r="B165" s="920"/>
      <c r="C165" s="38" t="s">
        <v>164</v>
      </c>
      <c r="D165" s="38" t="s">
        <v>429</v>
      </c>
      <c r="E165" s="18">
        <v>200000</v>
      </c>
      <c r="F165" s="19">
        <v>200000</v>
      </c>
      <c r="G165" s="20">
        <v>0</v>
      </c>
      <c r="H165" s="20">
        <v>0</v>
      </c>
      <c r="I165" s="21">
        <v>0</v>
      </c>
      <c r="J165" s="20">
        <v>0</v>
      </c>
      <c r="K165" s="21">
        <v>0</v>
      </c>
      <c r="L165" s="21">
        <v>0</v>
      </c>
      <c r="M165" s="16"/>
    </row>
    <row r="166" spans="2:13" ht="162" x14ac:dyDescent="0.3">
      <c r="B166" s="920"/>
      <c r="C166" s="38" t="s">
        <v>165</v>
      </c>
      <c r="D166" s="38" t="s">
        <v>3457</v>
      </c>
      <c r="E166" s="18">
        <v>4200000</v>
      </c>
      <c r="F166" s="19">
        <v>3612000</v>
      </c>
      <c r="G166" s="20">
        <v>0</v>
      </c>
      <c r="H166" s="20">
        <v>0</v>
      </c>
      <c r="I166" s="21">
        <v>0</v>
      </c>
      <c r="J166" s="20">
        <v>588000</v>
      </c>
      <c r="K166" s="21">
        <v>0</v>
      </c>
      <c r="L166" s="21">
        <v>0</v>
      </c>
      <c r="M166" s="16"/>
    </row>
    <row r="167" spans="2:13" ht="162" x14ac:dyDescent="0.3">
      <c r="B167" s="920"/>
      <c r="C167" s="38" t="s">
        <v>166</v>
      </c>
      <c r="D167" s="38" t="s">
        <v>3458</v>
      </c>
      <c r="E167" s="18">
        <v>5200000</v>
      </c>
      <c r="F167" s="19">
        <v>0</v>
      </c>
      <c r="G167" s="20">
        <v>0</v>
      </c>
      <c r="H167" s="20">
        <v>0</v>
      </c>
      <c r="I167" s="21">
        <v>0</v>
      </c>
      <c r="J167" s="20">
        <v>0</v>
      </c>
      <c r="K167" s="21">
        <v>0</v>
      </c>
      <c r="L167" s="21">
        <v>5200000</v>
      </c>
      <c r="M167" s="16"/>
    </row>
    <row r="168" spans="2:13" ht="126" x14ac:dyDescent="0.3">
      <c r="B168" s="920"/>
      <c r="C168" s="38" t="s">
        <v>167</v>
      </c>
      <c r="D168" s="38" t="s">
        <v>430</v>
      </c>
      <c r="E168" s="18">
        <v>2700000</v>
      </c>
      <c r="F168" s="19">
        <v>1944000</v>
      </c>
      <c r="G168" s="20">
        <v>0</v>
      </c>
      <c r="H168" s="20">
        <v>0</v>
      </c>
      <c r="I168" s="21">
        <v>0</v>
      </c>
      <c r="J168" s="20">
        <v>0</v>
      </c>
      <c r="K168" s="21">
        <v>0</v>
      </c>
      <c r="L168" s="21">
        <v>756000.00000000012</v>
      </c>
      <c r="M168" s="16"/>
    </row>
    <row r="169" spans="2:13" ht="126" x14ac:dyDescent="0.3">
      <c r="B169" s="920"/>
      <c r="C169" s="38" t="s">
        <v>168</v>
      </c>
      <c r="D169" s="38" t="s">
        <v>431</v>
      </c>
      <c r="E169" s="18">
        <v>375000</v>
      </c>
      <c r="F169" s="19">
        <v>375000</v>
      </c>
      <c r="G169" s="20">
        <v>0</v>
      </c>
      <c r="H169" s="20">
        <v>0</v>
      </c>
      <c r="I169" s="21">
        <v>0</v>
      </c>
      <c r="J169" s="20">
        <v>0</v>
      </c>
      <c r="K169" s="21">
        <v>0</v>
      </c>
      <c r="L169" s="21">
        <v>0</v>
      </c>
      <c r="M169" s="16"/>
    </row>
    <row r="170" spans="2:13" ht="72" x14ac:dyDescent="0.3">
      <c r="B170" s="920"/>
      <c r="C170" s="38" t="s">
        <v>169</v>
      </c>
      <c r="D170" s="38" t="s">
        <v>432</v>
      </c>
      <c r="E170" s="18">
        <v>625000</v>
      </c>
      <c r="F170" s="19">
        <v>0</v>
      </c>
      <c r="G170" s="20">
        <v>0</v>
      </c>
      <c r="H170" s="20">
        <v>0</v>
      </c>
      <c r="I170" s="21">
        <v>0</v>
      </c>
      <c r="J170" s="20">
        <v>625000</v>
      </c>
      <c r="K170" s="21">
        <v>0</v>
      </c>
      <c r="L170" s="21">
        <v>0</v>
      </c>
      <c r="M170" s="16"/>
    </row>
    <row r="171" spans="2:13" ht="180" x14ac:dyDescent="0.3">
      <c r="B171" s="920"/>
      <c r="C171" s="38" t="s">
        <v>170</v>
      </c>
      <c r="D171" s="38" t="s">
        <v>433</v>
      </c>
      <c r="E171" s="18">
        <v>1400000</v>
      </c>
      <c r="F171" s="19">
        <v>1400000</v>
      </c>
      <c r="G171" s="20">
        <v>0</v>
      </c>
      <c r="H171" s="20">
        <v>0</v>
      </c>
      <c r="I171" s="21">
        <v>0</v>
      </c>
      <c r="J171" s="20">
        <v>0</v>
      </c>
      <c r="K171" s="21">
        <v>0</v>
      </c>
      <c r="L171" s="21">
        <v>0</v>
      </c>
      <c r="M171" s="16"/>
    </row>
    <row r="172" spans="2:13" ht="90" x14ac:dyDescent="0.3">
      <c r="B172" s="920"/>
      <c r="C172" s="38" t="s">
        <v>171</v>
      </c>
      <c r="D172" s="38" t="s">
        <v>434</v>
      </c>
      <c r="E172" s="18">
        <v>500000</v>
      </c>
      <c r="F172" s="19">
        <v>500000</v>
      </c>
      <c r="G172" s="20">
        <v>0</v>
      </c>
      <c r="H172" s="20">
        <v>0</v>
      </c>
      <c r="I172" s="21">
        <v>0</v>
      </c>
      <c r="J172" s="20">
        <v>0</v>
      </c>
      <c r="K172" s="21">
        <v>0</v>
      </c>
      <c r="L172" s="21">
        <v>0</v>
      </c>
      <c r="M172" s="16"/>
    </row>
    <row r="173" spans="2:13" ht="126" x14ac:dyDescent="0.3">
      <c r="B173" s="920"/>
      <c r="C173" s="38" t="s">
        <v>172</v>
      </c>
      <c r="D173" s="38" t="s">
        <v>435</v>
      </c>
      <c r="E173" s="18">
        <v>375000</v>
      </c>
      <c r="F173" s="19">
        <v>375000</v>
      </c>
      <c r="G173" s="20">
        <v>0</v>
      </c>
      <c r="H173" s="20">
        <v>0</v>
      </c>
      <c r="I173" s="21">
        <v>0</v>
      </c>
      <c r="J173" s="20">
        <v>0</v>
      </c>
      <c r="K173" s="21">
        <v>0</v>
      </c>
      <c r="L173" s="21">
        <v>0</v>
      </c>
      <c r="M173" s="16"/>
    </row>
    <row r="174" spans="2:13" ht="144" x14ac:dyDescent="0.3">
      <c r="B174" s="920"/>
      <c r="C174" s="38" t="s">
        <v>173</v>
      </c>
      <c r="D174" s="38" t="s">
        <v>436</v>
      </c>
      <c r="E174" s="18">
        <v>1200000</v>
      </c>
      <c r="F174" s="19">
        <v>1200000</v>
      </c>
      <c r="G174" s="20">
        <v>0</v>
      </c>
      <c r="H174" s="20">
        <v>0</v>
      </c>
      <c r="I174" s="21">
        <v>0</v>
      </c>
      <c r="J174" s="20">
        <v>0</v>
      </c>
      <c r="K174" s="21">
        <v>0</v>
      </c>
      <c r="L174" s="21">
        <v>0</v>
      </c>
      <c r="M174" s="16"/>
    </row>
    <row r="175" spans="2:13" ht="180" x14ac:dyDescent="0.3">
      <c r="B175" s="920"/>
      <c r="C175" s="38" t="s">
        <v>174</v>
      </c>
      <c r="D175" s="38" t="s">
        <v>437</v>
      </c>
      <c r="E175" s="18">
        <v>735000</v>
      </c>
      <c r="F175" s="19">
        <v>0</v>
      </c>
      <c r="G175" s="20">
        <v>0</v>
      </c>
      <c r="H175" s="20">
        <v>0</v>
      </c>
      <c r="I175" s="21">
        <v>0</v>
      </c>
      <c r="J175" s="20">
        <v>735000</v>
      </c>
      <c r="K175" s="21">
        <v>0</v>
      </c>
      <c r="L175" s="21">
        <v>0</v>
      </c>
      <c r="M175" s="16"/>
    </row>
    <row r="176" spans="2:13" ht="72" x14ac:dyDescent="0.3">
      <c r="B176" s="920"/>
      <c r="C176" s="38" t="s">
        <v>175</v>
      </c>
      <c r="D176" s="38" t="s">
        <v>438</v>
      </c>
      <c r="E176" s="18">
        <v>500000</v>
      </c>
      <c r="F176" s="19">
        <v>500000</v>
      </c>
      <c r="G176" s="20">
        <v>0</v>
      </c>
      <c r="H176" s="20">
        <v>0</v>
      </c>
      <c r="I176" s="21">
        <v>0</v>
      </c>
      <c r="J176" s="20">
        <v>0</v>
      </c>
      <c r="K176" s="21">
        <v>0</v>
      </c>
      <c r="L176" s="21">
        <v>0</v>
      </c>
      <c r="M176" s="16"/>
    </row>
    <row r="177" spans="2:13" ht="180" x14ac:dyDescent="0.3">
      <c r="B177" s="920"/>
      <c r="C177" s="38" t="s">
        <v>176</v>
      </c>
      <c r="D177" s="38" t="s">
        <v>439</v>
      </c>
      <c r="E177" s="18">
        <v>500000</v>
      </c>
      <c r="F177" s="19">
        <v>0</v>
      </c>
      <c r="G177" s="20">
        <v>0</v>
      </c>
      <c r="H177" s="20">
        <v>500000</v>
      </c>
      <c r="I177" s="21">
        <v>0</v>
      </c>
      <c r="J177" s="20">
        <v>0</v>
      </c>
      <c r="K177" s="21">
        <v>0</v>
      </c>
      <c r="L177" s="21">
        <v>0</v>
      </c>
      <c r="M177" s="16"/>
    </row>
    <row r="178" spans="2:13" ht="198" x14ac:dyDescent="0.3">
      <c r="B178" s="920"/>
      <c r="C178" s="38" t="s">
        <v>177</v>
      </c>
      <c r="D178" s="38" t="s">
        <v>440</v>
      </c>
      <c r="E178" s="18">
        <v>2500000.1818181826</v>
      </c>
      <c r="F178" s="19">
        <v>1181818.1818181826</v>
      </c>
      <c r="G178" s="20">
        <v>0</v>
      </c>
      <c r="H178" s="20">
        <v>0</v>
      </c>
      <c r="I178" s="21">
        <v>0</v>
      </c>
      <c r="J178" s="20">
        <v>0</v>
      </c>
      <c r="K178" s="21">
        <v>0</v>
      </c>
      <c r="L178" s="21">
        <v>1318181.818181819</v>
      </c>
      <c r="M178" s="16"/>
    </row>
    <row r="179" spans="2:13" ht="144" x14ac:dyDescent="0.3">
      <c r="B179" s="920"/>
      <c r="C179" s="38" t="s">
        <v>178</v>
      </c>
      <c r="D179" s="38" t="s">
        <v>441</v>
      </c>
      <c r="E179" s="18">
        <v>950000</v>
      </c>
      <c r="F179" s="19">
        <v>0</v>
      </c>
      <c r="G179" s="20">
        <v>0</v>
      </c>
      <c r="H179" s="20">
        <v>0</v>
      </c>
      <c r="I179" s="21">
        <v>0</v>
      </c>
      <c r="J179" s="20">
        <v>950000</v>
      </c>
      <c r="K179" s="21">
        <v>0</v>
      </c>
      <c r="L179" s="21">
        <v>0</v>
      </c>
      <c r="M179" s="16"/>
    </row>
    <row r="180" spans="2:13" ht="126" x14ac:dyDescent="0.3">
      <c r="B180" s="920"/>
      <c r="C180" s="38" t="s">
        <v>179</v>
      </c>
      <c r="D180" s="38" t="s">
        <v>442</v>
      </c>
      <c r="E180" s="18">
        <v>175000</v>
      </c>
      <c r="F180" s="19">
        <v>0</v>
      </c>
      <c r="G180" s="20">
        <v>175000</v>
      </c>
      <c r="H180" s="20">
        <v>0</v>
      </c>
      <c r="I180" s="21">
        <v>0</v>
      </c>
      <c r="J180" s="20">
        <v>0</v>
      </c>
      <c r="K180" s="21">
        <v>0</v>
      </c>
      <c r="L180" s="21">
        <v>0</v>
      </c>
      <c r="M180" s="16"/>
    </row>
    <row r="181" spans="2:13" ht="54" x14ac:dyDescent="0.3">
      <c r="B181" s="920"/>
      <c r="C181" s="38" t="s">
        <v>180</v>
      </c>
      <c r="D181" s="38" t="s">
        <v>443</v>
      </c>
      <c r="E181" s="18">
        <v>1125000</v>
      </c>
      <c r="F181" s="19">
        <v>0</v>
      </c>
      <c r="G181" s="20">
        <v>500000</v>
      </c>
      <c r="H181" s="20">
        <v>0</v>
      </c>
      <c r="I181" s="21">
        <v>0</v>
      </c>
      <c r="J181" s="20">
        <v>625000</v>
      </c>
      <c r="K181" s="21">
        <v>0</v>
      </c>
      <c r="L181" s="21">
        <v>0</v>
      </c>
      <c r="M181" s="16"/>
    </row>
    <row r="182" spans="2:13" ht="144" x14ac:dyDescent="0.3">
      <c r="B182" s="920"/>
      <c r="C182" s="38" t="s">
        <v>181</v>
      </c>
      <c r="D182" s="38" t="s">
        <v>444</v>
      </c>
      <c r="E182" s="18">
        <v>1200000</v>
      </c>
      <c r="F182" s="19">
        <v>1200000</v>
      </c>
      <c r="G182" s="20">
        <v>0</v>
      </c>
      <c r="H182" s="20">
        <v>0</v>
      </c>
      <c r="I182" s="21">
        <v>0</v>
      </c>
      <c r="J182" s="20">
        <v>0</v>
      </c>
      <c r="K182" s="21">
        <v>0</v>
      </c>
      <c r="L182" s="21">
        <v>0</v>
      </c>
      <c r="M182" s="16"/>
    </row>
    <row r="183" spans="2:13" ht="108" x14ac:dyDescent="0.3">
      <c r="B183" s="920"/>
      <c r="C183" s="38" t="s">
        <v>182</v>
      </c>
      <c r="D183" s="38" t="s">
        <v>3459</v>
      </c>
      <c r="E183" s="18">
        <v>2000000</v>
      </c>
      <c r="F183" s="19">
        <v>1800000</v>
      </c>
      <c r="G183" s="20">
        <v>0</v>
      </c>
      <c r="H183" s="20">
        <v>0</v>
      </c>
      <c r="I183" s="21">
        <v>0</v>
      </c>
      <c r="J183" s="20">
        <v>200000</v>
      </c>
      <c r="K183" s="21">
        <v>0</v>
      </c>
      <c r="L183" s="21">
        <v>0</v>
      </c>
      <c r="M183" s="16"/>
    </row>
    <row r="184" spans="2:13" ht="36" x14ac:dyDescent="0.3">
      <c r="B184" s="920"/>
      <c r="C184" s="38" t="s">
        <v>183</v>
      </c>
      <c r="D184" s="38" t="s">
        <v>445</v>
      </c>
      <c r="E184" s="18">
        <v>1000000</v>
      </c>
      <c r="F184" s="19">
        <v>0</v>
      </c>
      <c r="G184" s="20">
        <v>0</v>
      </c>
      <c r="H184" s="20">
        <v>0</v>
      </c>
      <c r="I184" s="21">
        <v>0</v>
      </c>
      <c r="J184" s="20">
        <v>800000</v>
      </c>
      <c r="K184" s="21">
        <v>0</v>
      </c>
      <c r="L184" s="21">
        <v>200000</v>
      </c>
      <c r="M184" s="16"/>
    </row>
    <row r="185" spans="2:13" ht="108" x14ac:dyDescent="0.3">
      <c r="B185" s="920"/>
      <c r="C185" s="38" t="s">
        <v>184</v>
      </c>
      <c r="D185" s="38" t="s">
        <v>446</v>
      </c>
      <c r="E185" s="18">
        <v>1000000</v>
      </c>
      <c r="F185" s="19">
        <v>0</v>
      </c>
      <c r="G185" s="20">
        <v>0</v>
      </c>
      <c r="H185" s="20">
        <v>0</v>
      </c>
      <c r="I185" s="21">
        <v>0</v>
      </c>
      <c r="J185" s="20">
        <v>750000</v>
      </c>
      <c r="K185" s="21">
        <v>0</v>
      </c>
      <c r="L185" s="21">
        <v>250000</v>
      </c>
      <c r="M185" s="16"/>
    </row>
    <row r="186" spans="2:13" x14ac:dyDescent="0.3">
      <c r="B186" s="920"/>
      <c r="C186" s="38" t="s">
        <v>185</v>
      </c>
      <c r="D186" s="38" t="s">
        <v>447</v>
      </c>
      <c r="E186" s="18">
        <v>1500000</v>
      </c>
      <c r="F186" s="19">
        <v>1500000</v>
      </c>
      <c r="G186" s="20">
        <v>0</v>
      </c>
      <c r="H186" s="20">
        <v>0</v>
      </c>
      <c r="I186" s="21">
        <v>0</v>
      </c>
      <c r="J186" s="20">
        <v>0</v>
      </c>
      <c r="K186" s="21">
        <v>0</v>
      </c>
      <c r="L186" s="21">
        <v>0</v>
      </c>
      <c r="M186" s="16"/>
    </row>
    <row r="187" spans="2:13" ht="144" x14ac:dyDescent="0.3">
      <c r="B187" s="920"/>
      <c r="C187" s="38" t="s">
        <v>186</v>
      </c>
      <c r="D187" s="38" t="s">
        <v>448</v>
      </c>
      <c r="E187" s="18">
        <v>836000</v>
      </c>
      <c r="F187" s="19">
        <v>477000</v>
      </c>
      <c r="G187" s="20">
        <v>0</v>
      </c>
      <c r="H187" s="20">
        <v>0</v>
      </c>
      <c r="I187" s="21">
        <v>0</v>
      </c>
      <c r="J187" s="20">
        <v>359000</v>
      </c>
      <c r="K187" s="21">
        <v>0</v>
      </c>
      <c r="L187" s="21">
        <v>0</v>
      </c>
      <c r="M187" s="16"/>
    </row>
    <row r="188" spans="2:13" ht="72" x14ac:dyDescent="0.3">
      <c r="B188" s="920"/>
      <c r="C188" s="38" t="s">
        <v>3452</v>
      </c>
      <c r="D188" s="38" t="s">
        <v>449</v>
      </c>
      <c r="E188" s="18">
        <v>3000000</v>
      </c>
      <c r="F188" s="19">
        <v>0</v>
      </c>
      <c r="G188" s="20">
        <v>0</v>
      </c>
      <c r="H188" s="20">
        <v>3000000</v>
      </c>
      <c r="I188" s="21">
        <v>0</v>
      </c>
      <c r="J188" s="20">
        <v>0</v>
      </c>
      <c r="K188" s="21">
        <v>0</v>
      </c>
      <c r="L188" s="21">
        <v>0</v>
      </c>
      <c r="M188" s="16"/>
    </row>
    <row r="189" spans="2:13" ht="162" x14ac:dyDescent="0.3">
      <c r="B189" s="920"/>
      <c r="C189" s="38" t="s">
        <v>187</v>
      </c>
      <c r="D189" s="38" t="s">
        <v>450</v>
      </c>
      <c r="E189" s="18">
        <v>1800000</v>
      </c>
      <c r="F189" s="19">
        <v>0</v>
      </c>
      <c r="G189" s="20">
        <v>400000</v>
      </c>
      <c r="H189" s="20">
        <v>0</v>
      </c>
      <c r="I189" s="21">
        <v>0</v>
      </c>
      <c r="J189" s="20">
        <v>1400000</v>
      </c>
      <c r="K189" s="21">
        <v>0</v>
      </c>
      <c r="L189" s="21">
        <v>0</v>
      </c>
      <c r="M189" s="16"/>
    </row>
    <row r="190" spans="2:13" x14ac:dyDescent="0.3">
      <c r="B190" s="921"/>
      <c r="C190" s="22" t="s">
        <v>12</v>
      </c>
      <c r="D190" s="22"/>
      <c r="E190" s="23">
        <f>SUBTOTAL(9,E155:E189)</f>
        <v>45196000.181818187</v>
      </c>
      <c r="F190" s="24">
        <f t="shared" ref="F190:L190" si="38">SUBTOTAL(9,F155:F189)</f>
        <v>23354818.181818184</v>
      </c>
      <c r="G190" s="25">
        <f t="shared" si="38"/>
        <v>1375000</v>
      </c>
      <c r="H190" s="25">
        <f>SUBTOTAL(9,H155:H189)</f>
        <v>3500000</v>
      </c>
      <c r="I190" s="26">
        <f>SUBTOTAL(9,I155:I189)</f>
        <v>0</v>
      </c>
      <c r="J190" s="25">
        <f t="shared" si="38"/>
        <v>8846878.0487804879</v>
      </c>
      <c r="K190" s="26">
        <f t="shared" si="38"/>
        <v>0</v>
      </c>
      <c r="L190" s="26">
        <f t="shared" si="38"/>
        <v>8119303.7694013314</v>
      </c>
      <c r="M190" s="16"/>
    </row>
    <row r="191" spans="2:13" ht="144" x14ac:dyDescent="0.3">
      <c r="B191" s="916" t="s">
        <v>188</v>
      </c>
      <c r="C191" s="27" t="s">
        <v>189</v>
      </c>
      <c r="D191" s="27" t="s">
        <v>451</v>
      </c>
      <c r="E191" s="18">
        <v>300000</v>
      </c>
      <c r="F191" s="19">
        <v>0</v>
      </c>
      <c r="G191" s="20">
        <v>0</v>
      </c>
      <c r="H191" s="20">
        <v>0</v>
      </c>
      <c r="I191" s="21">
        <v>0</v>
      </c>
      <c r="J191" s="20">
        <v>300000</v>
      </c>
      <c r="K191" s="21">
        <v>0</v>
      </c>
      <c r="L191" s="21">
        <v>0</v>
      </c>
      <c r="M191" s="16"/>
    </row>
    <row r="192" spans="2:13" ht="36" x14ac:dyDescent="0.3">
      <c r="B192" s="924"/>
      <c r="C192" s="27" t="s">
        <v>190</v>
      </c>
      <c r="D192" s="27" t="s">
        <v>452</v>
      </c>
      <c r="E192" s="18">
        <v>1000000</v>
      </c>
      <c r="F192" s="19">
        <v>0</v>
      </c>
      <c r="G192" s="20">
        <v>0</v>
      </c>
      <c r="H192" s="20">
        <v>0</v>
      </c>
      <c r="I192" s="21">
        <v>0</v>
      </c>
      <c r="J192" s="20">
        <v>1000000</v>
      </c>
      <c r="K192" s="21">
        <v>0</v>
      </c>
      <c r="L192" s="21">
        <v>0</v>
      </c>
      <c r="M192" s="16"/>
    </row>
    <row r="193" spans="2:13" ht="36" x14ac:dyDescent="0.3">
      <c r="B193" s="924"/>
      <c r="C193" s="27" t="s">
        <v>191</v>
      </c>
      <c r="D193" s="27" t="s">
        <v>453</v>
      </c>
      <c r="E193" s="18">
        <v>1000000</v>
      </c>
      <c r="F193" s="19">
        <v>0</v>
      </c>
      <c r="G193" s="20">
        <v>0</v>
      </c>
      <c r="H193" s="20">
        <v>0</v>
      </c>
      <c r="I193" s="21">
        <v>0</v>
      </c>
      <c r="J193" s="20">
        <v>1000000</v>
      </c>
      <c r="K193" s="21">
        <v>0</v>
      </c>
      <c r="L193" s="21">
        <v>0</v>
      </c>
      <c r="M193" s="16"/>
    </row>
    <row r="194" spans="2:13" ht="144" x14ac:dyDescent="0.3">
      <c r="B194" s="924"/>
      <c r="C194" s="27" t="s">
        <v>192</v>
      </c>
      <c r="D194" s="27" t="s">
        <v>3460</v>
      </c>
      <c r="E194" s="18">
        <v>1750000</v>
      </c>
      <c r="F194" s="19">
        <v>0</v>
      </c>
      <c r="G194" s="20">
        <v>0</v>
      </c>
      <c r="H194" s="20">
        <v>0</v>
      </c>
      <c r="I194" s="21">
        <v>0</v>
      </c>
      <c r="J194" s="20">
        <v>875000</v>
      </c>
      <c r="K194" s="21">
        <v>0</v>
      </c>
      <c r="L194" s="21">
        <v>875000</v>
      </c>
      <c r="M194" s="16"/>
    </row>
    <row r="195" spans="2:13" ht="162" x14ac:dyDescent="0.3">
      <c r="B195" s="924"/>
      <c r="C195" s="27" t="s">
        <v>193</v>
      </c>
      <c r="D195" s="27" t="s">
        <v>454</v>
      </c>
      <c r="E195" s="18">
        <v>500000</v>
      </c>
      <c r="F195" s="19">
        <v>0</v>
      </c>
      <c r="G195" s="20">
        <v>500000</v>
      </c>
      <c r="H195" s="20">
        <v>0</v>
      </c>
      <c r="I195" s="21">
        <v>0</v>
      </c>
      <c r="J195" s="20">
        <v>0</v>
      </c>
      <c r="K195" s="21">
        <v>0</v>
      </c>
      <c r="L195" s="21">
        <v>0</v>
      </c>
      <c r="M195" s="16"/>
    </row>
    <row r="196" spans="2:13" ht="108" x14ac:dyDescent="0.3">
      <c r="B196" s="924"/>
      <c r="C196" s="27" t="s">
        <v>194</v>
      </c>
      <c r="D196" s="27" t="s">
        <v>455</v>
      </c>
      <c r="E196" s="18">
        <v>21400000</v>
      </c>
      <c r="F196" s="19">
        <v>0</v>
      </c>
      <c r="G196" s="20">
        <v>0</v>
      </c>
      <c r="H196" s="20">
        <v>0</v>
      </c>
      <c r="I196" s="21">
        <v>0</v>
      </c>
      <c r="J196" s="20">
        <v>13182000</v>
      </c>
      <c r="K196" s="21">
        <v>0</v>
      </c>
      <c r="L196" s="21">
        <v>8218000</v>
      </c>
      <c r="M196" s="16"/>
    </row>
    <row r="197" spans="2:13" ht="54" x14ac:dyDescent="0.3">
      <c r="B197" s="924"/>
      <c r="C197" s="27" t="s">
        <v>195</v>
      </c>
      <c r="D197" s="27" t="s">
        <v>456</v>
      </c>
      <c r="E197" s="18">
        <v>1100000</v>
      </c>
      <c r="F197" s="19">
        <v>0</v>
      </c>
      <c r="G197" s="20">
        <v>0</v>
      </c>
      <c r="H197" s="20">
        <v>0</v>
      </c>
      <c r="I197" s="21">
        <v>0</v>
      </c>
      <c r="J197" s="20">
        <v>1100000</v>
      </c>
      <c r="K197" s="21">
        <v>0</v>
      </c>
      <c r="L197" s="21">
        <v>0</v>
      </c>
      <c r="M197" s="16"/>
    </row>
    <row r="198" spans="2:13" ht="90" x14ac:dyDescent="0.3">
      <c r="B198" s="924"/>
      <c r="C198" s="27" t="s">
        <v>196</v>
      </c>
      <c r="D198" s="27" t="s">
        <v>457</v>
      </c>
      <c r="E198" s="18">
        <v>1000000</v>
      </c>
      <c r="F198" s="19">
        <v>0</v>
      </c>
      <c r="G198" s="20">
        <v>0</v>
      </c>
      <c r="H198" s="20">
        <v>0</v>
      </c>
      <c r="I198" s="21">
        <v>0</v>
      </c>
      <c r="J198" s="20">
        <v>1000000</v>
      </c>
      <c r="K198" s="21">
        <v>0</v>
      </c>
      <c r="L198" s="21">
        <v>0</v>
      </c>
      <c r="M198" s="16"/>
    </row>
    <row r="199" spans="2:13" ht="144" x14ac:dyDescent="0.3">
      <c r="B199" s="924"/>
      <c r="C199" s="27" t="s">
        <v>197</v>
      </c>
      <c r="D199" s="27" t="s">
        <v>458</v>
      </c>
      <c r="E199" s="18">
        <v>1700000</v>
      </c>
      <c r="F199" s="19">
        <v>0</v>
      </c>
      <c r="G199" s="20">
        <v>0</v>
      </c>
      <c r="H199" s="20">
        <v>0</v>
      </c>
      <c r="I199" s="21">
        <v>0</v>
      </c>
      <c r="J199" s="20">
        <v>1700000</v>
      </c>
      <c r="K199" s="21">
        <v>0</v>
      </c>
      <c r="L199" s="21">
        <v>0</v>
      </c>
      <c r="M199" s="16"/>
    </row>
    <row r="200" spans="2:13" ht="72" x14ac:dyDescent="0.3">
      <c r="B200" s="924"/>
      <c r="C200" s="27" t="s">
        <v>198</v>
      </c>
      <c r="D200" s="27" t="s">
        <v>459</v>
      </c>
      <c r="E200" s="18">
        <v>200000</v>
      </c>
      <c r="F200" s="19">
        <v>0</v>
      </c>
      <c r="G200" s="20">
        <v>0</v>
      </c>
      <c r="H200" s="20">
        <v>0</v>
      </c>
      <c r="I200" s="21">
        <v>0</v>
      </c>
      <c r="J200" s="20">
        <v>200000</v>
      </c>
      <c r="K200" s="21">
        <v>0</v>
      </c>
      <c r="L200" s="21">
        <v>0</v>
      </c>
      <c r="M200" s="16"/>
    </row>
    <row r="201" spans="2:13" x14ac:dyDescent="0.3">
      <c r="B201" s="917"/>
      <c r="C201" s="22" t="s">
        <v>12</v>
      </c>
      <c r="D201" s="22"/>
      <c r="E201" s="23">
        <f>SUBTOTAL(9,E191:E200)</f>
        <v>29950000</v>
      </c>
      <c r="F201" s="24">
        <f t="shared" ref="F201:L201" si="39">SUBTOTAL(9,F191:F200)</f>
        <v>0</v>
      </c>
      <c r="G201" s="25">
        <f t="shared" si="39"/>
        <v>500000</v>
      </c>
      <c r="H201" s="25">
        <f>SUBTOTAL(9,H191:H200)</f>
        <v>0</v>
      </c>
      <c r="I201" s="26">
        <f>SUBTOTAL(9,I191:I200)</f>
        <v>0</v>
      </c>
      <c r="J201" s="25">
        <f t="shared" si="39"/>
        <v>20357000</v>
      </c>
      <c r="K201" s="26">
        <f t="shared" si="39"/>
        <v>0</v>
      </c>
      <c r="L201" s="26">
        <f t="shared" si="39"/>
        <v>9093000</v>
      </c>
      <c r="M201" s="16"/>
    </row>
    <row r="202" spans="2:13" ht="108" x14ac:dyDescent="0.3">
      <c r="B202" s="918" t="s">
        <v>199</v>
      </c>
      <c r="C202" s="27" t="s">
        <v>200</v>
      </c>
      <c r="D202" s="27" t="s">
        <v>460</v>
      </c>
      <c r="E202" s="18">
        <v>710000</v>
      </c>
      <c r="F202" s="19">
        <v>0</v>
      </c>
      <c r="G202" s="20">
        <v>0</v>
      </c>
      <c r="H202" s="20">
        <v>0</v>
      </c>
      <c r="I202" s="21">
        <v>0</v>
      </c>
      <c r="J202" s="20">
        <v>710000</v>
      </c>
      <c r="K202" s="21">
        <v>0</v>
      </c>
      <c r="L202" s="21">
        <v>0</v>
      </c>
      <c r="M202" s="16"/>
    </row>
    <row r="203" spans="2:13" ht="108" x14ac:dyDescent="0.3">
      <c r="B203" s="920"/>
      <c r="C203" s="27" t="s">
        <v>201</v>
      </c>
      <c r="D203" s="27" t="s">
        <v>461</v>
      </c>
      <c r="E203" s="18">
        <v>497080</v>
      </c>
      <c r="F203" s="19">
        <v>0</v>
      </c>
      <c r="G203" s="20">
        <v>497080</v>
      </c>
      <c r="H203" s="20">
        <v>0</v>
      </c>
      <c r="I203" s="21">
        <v>0</v>
      </c>
      <c r="J203" s="20">
        <v>0</v>
      </c>
      <c r="K203" s="21">
        <v>0</v>
      </c>
      <c r="L203" s="21">
        <v>0</v>
      </c>
      <c r="M203" s="16"/>
    </row>
    <row r="204" spans="2:13" ht="126" x14ac:dyDescent="0.3">
      <c r="B204" s="920"/>
      <c r="C204" s="27" t="s">
        <v>202</v>
      </c>
      <c r="D204" s="27" t="s">
        <v>462</v>
      </c>
      <c r="E204" s="18">
        <v>600000</v>
      </c>
      <c r="F204" s="19">
        <v>0</v>
      </c>
      <c r="G204" s="20">
        <v>0</v>
      </c>
      <c r="H204" s="20">
        <v>0</v>
      </c>
      <c r="I204" s="21">
        <v>0</v>
      </c>
      <c r="J204" s="20">
        <v>600000</v>
      </c>
      <c r="K204" s="21">
        <v>0</v>
      </c>
      <c r="L204" s="21">
        <v>0</v>
      </c>
      <c r="M204" s="16"/>
    </row>
    <row r="205" spans="2:13" x14ac:dyDescent="0.3">
      <c r="B205" s="919"/>
      <c r="C205" s="22" t="s">
        <v>12</v>
      </c>
      <c r="D205" s="22"/>
      <c r="E205" s="23">
        <f>SUBTOTAL(9,E202:E204)</f>
        <v>1807080</v>
      </c>
      <c r="F205" s="24">
        <f t="shared" ref="F205:L205" si="40">SUBTOTAL(9,F202:F204)</f>
        <v>0</v>
      </c>
      <c r="G205" s="25">
        <f t="shared" si="40"/>
        <v>497080</v>
      </c>
      <c r="H205" s="25">
        <f>SUBTOTAL(9,H202:H204)</f>
        <v>0</v>
      </c>
      <c r="I205" s="26">
        <f>SUBTOTAL(9,I202:I204)</f>
        <v>0</v>
      </c>
      <c r="J205" s="25">
        <f t="shared" si="40"/>
        <v>1310000</v>
      </c>
      <c r="K205" s="26">
        <f t="shared" si="40"/>
        <v>0</v>
      </c>
      <c r="L205" s="26">
        <f t="shared" si="40"/>
        <v>0</v>
      </c>
      <c r="M205" s="16"/>
    </row>
    <row r="206" spans="2:13" ht="19.95" customHeight="1" x14ac:dyDescent="0.3">
      <c r="B206" s="32" t="s">
        <v>3491</v>
      </c>
      <c r="C206" s="33"/>
      <c r="D206" s="33"/>
      <c r="E206" s="34">
        <f>SUBTOTAL(9,E155:E205)</f>
        <v>76953080.181818187</v>
      </c>
      <c r="F206" s="35">
        <f t="shared" ref="F206:L206" si="41">SUBTOTAL(9,F155:F205)</f>
        <v>23354818.181818184</v>
      </c>
      <c r="G206" s="36">
        <f t="shared" si="41"/>
        <v>2372080</v>
      </c>
      <c r="H206" s="36">
        <f>SUBTOTAL(9,H155:H205)</f>
        <v>3500000</v>
      </c>
      <c r="I206" s="37">
        <f>SUBTOTAL(9,I155:I205)</f>
        <v>0</v>
      </c>
      <c r="J206" s="36">
        <f t="shared" si="41"/>
        <v>30513878.048780486</v>
      </c>
      <c r="K206" s="37">
        <f t="shared" si="41"/>
        <v>0</v>
      </c>
      <c r="L206" s="37">
        <f t="shared" si="41"/>
        <v>17212303.769401331</v>
      </c>
      <c r="M206" s="16"/>
    </row>
    <row r="207" spans="2:13" ht="26.4" customHeight="1" x14ac:dyDescent="0.3">
      <c r="B207" s="10" t="s">
        <v>463</v>
      </c>
      <c r="C207" s="11"/>
      <c r="D207" s="11"/>
      <c r="E207" s="12"/>
      <c r="F207" s="13"/>
      <c r="G207" s="14"/>
      <c r="H207" s="14"/>
      <c r="I207" s="15"/>
      <c r="J207" s="14"/>
      <c r="K207" s="15"/>
      <c r="L207" s="15"/>
      <c r="M207" s="16"/>
    </row>
    <row r="208" spans="2:13" ht="126" x14ac:dyDescent="0.3">
      <c r="B208" s="920" t="s">
        <v>203</v>
      </c>
      <c r="C208" s="17" t="s">
        <v>204</v>
      </c>
      <c r="D208" s="17" t="s">
        <v>464</v>
      </c>
      <c r="E208" s="18">
        <v>52020</v>
      </c>
      <c r="F208" s="19">
        <v>0</v>
      </c>
      <c r="G208" s="20">
        <v>52020</v>
      </c>
      <c r="H208" s="20">
        <v>0</v>
      </c>
      <c r="I208" s="21">
        <v>0</v>
      </c>
      <c r="J208" s="20">
        <v>0</v>
      </c>
      <c r="K208" s="21">
        <v>0</v>
      </c>
      <c r="L208" s="21">
        <v>0</v>
      </c>
      <c r="M208" s="16"/>
    </row>
    <row r="209" spans="2:13" ht="126" x14ac:dyDescent="0.3">
      <c r="B209" s="920"/>
      <c r="C209" s="38" t="s">
        <v>205</v>
      </c>
      <c r="D209" s="38" t="s">
        <v>465</v>
      </c>
      <c r="E209" s="28">
        <v>416160</v>
      </c>
      <c r="F209" s="29">
        <v>0</v>
      </c>
      <c r="G209" s="30">
        <v>416160</v>
      </c>
      <c r="H209" s="30">
        <v>0</v>
      </c>
      <c r="I209" s="31">
        <v>0</v>
      </c>
      <c r="J209" s="30">
        <v>0</v>
      </c>
      <c r="K209" s="31">
        <v>0</v>
      </c>
      <c r="L209" s="31">
        <v>0</v>
      </c>
      <c r="M209" s="16"/>
    </row>
    <row r="210" spans="2:13" ht="162" x14ac:dyDescent="0.3">
      <c r="B210" s="920"/>
      <c r="C210" s="38" t="s">
        <v>206</v>
      </c>
      <c r="D210" s="38" t="s">
        <v>466</v>
      </c>
      <c r="E210" s="28">
        <v>728279.99999999977</v>
      </c>
      <c r="F210" s="29">
        <v>0</v>
      </c>
      <c r="G210" s="30">
        <v>728280</v>
      </c>
      <c r="H210" s="30">
        <v>0</v>
      </c>
      <c r="I210" s="31">
        <v>0</v>
      </c>
      <c r="J210" s="30">
        <v>0</v>
      </c>
      <c r="K210" s="31">
        <v>0</v>
      </c>
      <c r="L210" s="31">
        <v>0</v>
      </c>
      <c r="M210" s="16"/>
    </row>
    <row r="211" spans="2:13" ht="90" x14ac:dyDescent="0.3">
      <c r="B211" s="920"/>
      <c r="C211" s="38" t="s">
        <v>207</v>
      </c>
      <c r="D211" s="38" t="s">
        <v>467</v>
      </c>
      <c r="E211" s="28">
        <v>2288880</v>
      </c>
      <c r="F211" s="29">
        <v>0</v>
      </c>
      <c r="G211" s="30">
        <v>2288880</v>
      </c>
      <c r="H211" s="30">
        <v>0</v>
      </c>
      <c r="I211" s="31">
        <v>0</v>
      </c>
      <c r="J211" s="30">
        <v>0</v>
      </c>
      <c r="K211" s="31">
        <v>0</v>
      </c>
      <c r="L211" s="31">
        <v>0</v>
      </c>
      <c r="M211" s="16"/>
    </row>
    <row r="212" spans="2:13" ht="144" x14ac:dyDescent="0.3">
      <c r="B212" s="920"/>
      <c r="C212" s="38" t="s">
        <v>208</v>
      </c>
      <c r="D212" s="38" t="s">
        <v>468</v>
      </c>
      <c r="E212" s="28">
        <v>308080</v>
      </c>
      <c r="F212" s="29">
        <v>0</v>
      </c>
      <c r="G212" s="30">
        <v>308080</v>
      </c>
      <c r="H212" s="30">
        <v>0</v>
      </c>
      <c r="I212" s="31">
        <v>0</v>
      </c>
      <c r="J212" s="30">
        <v>0</v>
      </c>
      <c r="K212" s="31">
        <v>0</v>
      </c>
      <c r="L212" s="31">
        <v>0</v>
      </c>
      <c r="M212" s="16"/>
    </row>
    <row r="213" spans="2:13" ht="126" x14ac:dyDescent="0.3">
      <c r="B213" s="920"/>
      <c r="C213" s="38" t="s">
        <v>209</v>
      </c>
      <c r="D213" s="38" t="s">
        <v>469</v>
      </c>
      <c r="E213" s="28">
        <v>522999.99999999994</v>
      </c>
      <c r="F213" s="29">
        <v>0</v>
      </c>
      <c r="G213" s="30">
        <v>523000</v>
      </c>
      <c r="H213" s="30">
        <v>0</v>
      </c>
      <c r="I213" s="31">
        <v>0</v>
      </c>
      <c r="J213" s="30">
        <v>0</v>
      </c>
      <c r="K213" s="31">
        <v>0</v>
      </c>
      <c r="L213" s="31">
        <v>0</v>
      </c>
      <c r="M213" s="16"/>
    </row>
    <row r="214" spans="2:13" ht="72" x14ac:dyDescent="0.3">
      <c r="B214" s="920"/>
      <c r="C214" s="38" t="s">
        <v>210</v>
      </c>
      <c r="D214" s="38" t="s">
        <v>3461</v>
      </c>
      <c r="E214" s="28">
        <v>3799999.9999999995</v>
      </c>
      <c r="F214" s="29">
        <v>0</v>
      </c>
      <c r="G214" s="30">
        <v>0</v>
      </c>
      <c r="H214" s="30">
        <v>0</v>
      </c>
      <c r="I214" s="31">
        <v>0</v>
      </c>
      <c r="J214" s="30">
        <v>3800000</v>
      </c>
      <c r="K214" s="31">
        <v>0</v>
      </c>
      <c r="L214" s="31">
        <v>0</v>
      </c>
      <c r="M214" s="16"/>
    </row>
    <row r="215" spans="2:13" ht="144" x14ac:dyDescent="0.3">
      <c r="B215" s="920"/>
      <c r="C215" s="38" t="s">
        <v>211</v>
      </c>
      <c r="D215" s="38" t="s">
        <v>470</v>
      </c>
      <c r="E215" s="28">
        <v>438130</v>
      </c>
      <c r="F215" s="29">
        <v>0</v>
      </c>
      <c r="G215" s="30">
        <v>438130</v>
      </c>
      <c r="H215" s="30">
        <v>0</v>
      </c>
      <c r="I215" s="31">
        <v>0</v>
      </c>
      <c r="J215" s="30">
        <v>0</v>
      </c>
      <c r="K215" s="31">
        <v>0</v>
      </c>
      <c r="L215" s="31">
        <v>0</v>
      </c>
      <c r="M215" s="16"/>
    </row>
    <row r="216" spans="2:13" ht="108" x14ac:dyDescent="0.3">
      <c r="B216" s="920"/>
      <c r="C216" s="38" t="s">
        <v>212</v>
      </c>
      <c r="D216" s="38" t="s">
        <v>471</v>
      </c>
      <c r="E216" s="28">
        <v>104040</v>
      </c>
      <c r="F216" s="29">
        <v>0</v>
      </c>
      <c r="G216" s="30">
        <v>104040</v>
      </c>
      <c r="H216" s="30">
        <v>0</v>
      </c>
      <c r="I216" s="31">
        <v>0</v>
      </c>
      <c r="J216" s="30">
        <v>0</v>
      </c>
      <c r="K216" s="31">
        <v>0</v>
      </c>
      <c r="L216" s="31">
        <v>0</v>
      </c>
      <c r="M216" s="16"/>
    </row>
    <row r="217" spans="2:13" ht="72" x14ac:dyDescent="0.3">
      <c r="B217" s="920"/>
      <c r="C217" s="38" t="s">
        <v>213</v>
      </c>
      <c r="D217" s="38" t="s">
        <v>472</v>
      </c>
      <c r="E217" s="28">
        <v>150000</v>
      </c>
      <c r="F217" s="29">
        <v>0</v>
      </c>
      <c r="G217" s="30">
        <v>150000</v>
      </c>
      <c r="H217" s="30">
        <v>0</v>
      </c>
      <c r="I217" s="31">
        <v>0</v>
      </c>
      <c r="J217" s="30">
        <v>0</v>
      </c>
      <c r="K217" s="31">
        <v>0</v>
      </c>
      <c r="L217" s="31">
        <v>0</v>
      </c>
      <c r="M217" s="16"/>
    </row>
    <row r="218" spans="2:13" ht="126" x14ac:dyDescent="0.3">
      <c r="B218" s="920"/>
      <c r="C218" s="38" t="s">
        <v>214</v>
      </c>
      <c r="D218" s="38" t="s">
        <v>473</v>
      </c>
      <c r="E218" s="28">
        <v>104040.00000000001</v>
      </c>
      <c r="F218" s="29">
        <v>0</v>
      </c>
      <c r="G218" s="30">
        <v>104040</v>
      </c>
      <c r="H218" s="30">
        <v>0</v>
      </c>
      <c r="I218" s="31">
        <v>0</v>
      </c>
      <c r="J218" s="30">
        <v>0</v>
      </c>
      <c r="K218" s="31">
        <v>0</v>
      </c>
      <c r="L218" s="31">
        <v>0</v>
      </c>
      <c r="M218" s="16"/>
    </row>
    <row r="219" spans="2:13" ht="90" x14ac:dyDescent="0.3">
      <c r="B219" s="920"/>
      <c r="C219" s="38" t="s">
        <v>215</v>
      </c>
      <c r="D219" s="38" t="s">
        <v>3462</v>
      </c>
      <c r="E219" s="28">
        <v>7506999.5999999996</v>
      </c>
      <c r="F219" s="29">
        <v>0</v>
      </c>
      <c r="G219" s="30">
        <v>7507000</v>
      </c>
      <c r="H219" s="30">
        <v>0</v>
      </c>
      <c r="I219" s="31">
        <v>0</v>
      </c>
      <c r="J219" s="30">
        <v>0</v>
      </c>
      <c r="K219" s="31">
        <v>0</v>
      </c>
      <c r="L219" s="31">
        <v>0</v>
      </c>
      <c r="M219" s="16"/>
    </row>
    <row r="220" spans="2:13" ht="90" x14ac:dyDescent="0.3">
      <c r="B220" s="920"/>
      <c r="C220" s="38" t="s">
        <v>216</v>
      </c>
      <c r="D220" s="38" t="s">
        <v>3463</v>
      </c>
      <c r="E220" s="28">
        <v>14300000</v>
      </c>
      <c r="F220" s="29">
        <v>0</v>
      </c>
      <c r="G220" s="30">
        <v>14300000</v>
      </c>
      <c r="H220" s="30">
        <v>0</v>
      </c>
      <c r="I220" s="31">
        <v>0</v>
      </c>
      <c r="J220" s="30">
        <v>0</v>
      </c>
      <c r="K220" s="31">
        <v>0</v>
      </c>
      <c r="L220" s="31">
        <v>0</v>
      </c>
      <c r="M220" s="16"/>
    </row>
    <row r="221" spans="2:13" ht="144" x14ac:dyDescent="0.3">
      <c r="B221" s="920"/>
      <c r="C221" s="38" t="s">
        <v>217</v>
      </c>
      <c r="D221" s="38" t="s">
        <v>474</v>
      </c>
      <c r="E221" s="28">
        <v>1281134.0400000003</v>
      </c>
      <c r="F221" s="29">
        <v>0</v>
      </c>
      <c r="G221" s="30">
        <v>1281134.0400000003</v>
      </c>
      <c r="H221" s="30">
        <v>0</v>
      </c>
      <c r="I221" s="31">
        <v>0</v>
      </c>
      <c r="J221" s="30">
        <v>0</v>
      </c>
      <c r="K221" s="31">
        <v>0</v>
      </c>
      <c r="L221" s="31">
        <v>0</v>
      </c>
      <c r="M221" s="16"/>
    </row>
    <row r="222" spans="2:13" ht="144" x14ac:dyDescent="0.3">
      <c r="B222" s="920"/>
      <c r="C222" s="38" t="s">
        <v>218</v>
      </c>
      <c r="D222" s="38" t="s">
        <v>475</v>
      </c>
      <c r="E222" s="28">
        <v>40000</v>
      </c>
      <c r="F222" s="29">
        <v>0</v>
      </c>
      <c r="G222" s="30">
        <v>0</v>
      </c>
      <c r="H222" s="30">
        <v>0</v>
      </c>
      <c r="I222" s="31">
        <v>0</v>
      </c>
      <c r="J222" s="30">
        <v>0</v>
      </c>
      <c r="K222" s="31">
        <v>40000</v>
      </c>
      <c r="L222" s="31">
        <v>0</v>
      </c>
      <c r="M222" s="16"/>
    </row>
    <row r="223" spans="2:13" ht="72" x14ac:dyDescent="0.3">
      <c r="B223" s="920"/>
      <c r="C223" s="38" t="s">
        <v>219</v>
      </c>
      <c r="D223" s="38" t="s">
        <v>476</v>
      </c>
      <c r="E223" s="28">
        <v>750400</v>
      </c>
      <c r="F223" s="29">
        <v>0</v>
      </c>
      <c r="G223" s="30">
        <v>750400</v>
      </c>
      <c r="H223" s="30">
        <v>0</v>
      </c>
      <c r="I223" s="31">
        <v>0</v>
      </c>
      <c r="J223" s="30">
        <v>0</v>
      </c>
      <c r="K223" s="31">
        <v>0</v>
      </c>
      <c r="L223" s="31">
        <v>0</v>
      </c>
      <c r="M223" s="16"/>
    </row>
    <row r="224" spans="2:13" ht="36" x14ac:dyDescent="0.3">
      <c r="B224" s="920"/>
      <c r="C224" s="38" t="s">
        <v>220</v>
      </c>
      <c r="D224" s="38" t="s">
        <v>3163</v>
      </c>
      <c r="E224" s="28">
        <v>300000</v>
      </c>
      <c r="F224" s="29">
        <v>0</v>
      </c>
      <c r="G224" s="30">
        <v>300000</v>
      </c>
      <c r="H224" s="30">
        <v>0</v>
      </c>
      <c r="I224" s="31">
        <v>0</v>
      </c>
      <c r="J224" s="30">
        <v>0</v>
      </c>
      <c r="K224" s="31">
        <v>0</v>
      </c>
      <c r="L224" s="31">
        <v>0</v>
      </c>
      <c r="M224" s="16"/>
    </row>
    <row r="225" spans="2:13" ht="108" x14ac:dyDescent="0.3">
      <c r="B225" s="920"/>
      <c r="C225" s="38" t="s">
        <v>221</v>
      </c>
      <c r="D225" s="38" t="s">
        <v>477</v>
      </c>
      <c r="E225" s="28">
        <v>700000</v>
      </c>
      <c r="F225" s="29">
        <v>0</v>
      </c>
      <c r="G225" s="30">
        <v>0</v>
      </c>
      <c r="H225" s="30">
        <v>0</v>
      </c>
      <c r="I225" s="31">
        <v>0</v>
      </c>
      <c r="J225" s="30">
        <v>0</v>
      </c>
      <c r="K225" s="31">
        <v>700000</v>
      </c>
      <c r="L225" s="31">
        <v>0</v>
      </c>
      <c r="M225" s="16"/>
    </row>
    <row r="226" spans="2:13" ht="180" x14ac:dyDescent="0.3">
      <c r="B226" s="920"/>
      <c r="C226" s="38" t="s">
        <v>222</v>
      </c>
      <c r="D226" s="38" t="s">
        <v>3464</v>
      </c>
      <c r="E226" s="28">
        <v>125000</v>
      </c>
      <c r="F226" s="29">
        <v>0</v>
      </c>
      <c r="G226" s="30">
        <v>125000</v>
      </c>
      <c r="H226" s="30">
        <v>0</v>
      </c>
      <c r="I226" s="31">
        <v>0</v>
      </c>
      <c r="J226" s="30">
        <v>0</v>
      </c>
      <c r="K226" s="31">
        <v>0</v>
      </c>
      <c r="L226" s="31">
        <v>0</v>
      </c>
      <c r="M226" s="16"/>
    </row>
    <row r="227" spans="2:13" ht="108" x14ac:dyDescent="0.3">
      <c r="B227" s="920"/>
      <c r="C227" s="38" t="s">
        <v>223</v>
      </c>
      <c r="D227" s="38" t="s">
        <v>3162</v>
      </c>
      <c r="E227" s="28">
        <v>1088000</v>
      </c>
      <c r="F227" s="29">
        <v>0</v>
      </c>
      <c r="G227" s="30">
        <v>1088000</v>
      </c>
      <c r="H227" s="30">
        <v>0</v>
      </c>
      <c r="I227" s="31">
        <v>0</v>
      </c>
      <c r="J227" s="30">
        <v>0</v>
      </c>
      <c r="K227" s="31">
        <v>0</v>
      </c>
      <c r="L227" s="31">
        <v>0</v>
      </c>
      <c r="M227" s="16"/>
    </row>
    <row r="228" spans="2:13" x14ac:dyDescent="0.3">
      <c r="B228" s="921"/>
      <c r="C228" s="22" t="s">
        <v>12</v>
      </c>
      <c r="D228" s="22"/>
      <c r="E228" s="23">
        <f>SUBTOTAL(9,E208:E227)</f>
        <v>35004163.640000001</v>
      </c>
      <c r="F228" s="24">
        <f t="shared" ref="F228:L228" si="42">SUBTOTAL(9,F208:F227)</f>
        <v>0</v>
      </c>
      <c r="G228" s="25">
        <f t="shared" si="42"/>
        <v>30464164.039999999</v>
      </c>
      <c r="H228" s="25">
        <f>SUBTOTAL(9,H208:H227)</f>
        <v>0</v>
      </c>
      <c r="I228" s="26">
        <f>SUBTOTAL(9,I208:I227)</f>
        <v>0</v>
      </c>
      <c r="J228" s="25">
        <f t="shared" si="42"/>
        <v>3800000</v>
      </c>
      <c r="K228" s="26">
        <f t="shared" si="42"/>
        <v>740000</v>
      </c>
      <c r="L228" s="26">
        <f t="shared" si="42"/>
        <v>0</v>
      </c>
      <c r="M228" s="16"/>
    </row>
    <row r="229" spans="2:13" ht="108" x14ac:dyDescent="0.3">
      <c r="B229" s="916" t="s">
        <v>224</v>
      </c>
      <c r="C229" s="27" t="s">
        <v>225</v>
      </c>
      <c r="D229" s="27" t="s">
        <v>478</v>
      </c>
      <c r="E229" s="28">
        <v>1985000</v>
      </c>
      <c r="F229" s="29">
        <v>1985000</v>
      </c>
      <c r="G229" s="30">
        <v>0</v>
      </c>
      <c r="H229" s="30">
        <v>0</v>
      </c>
      <c r="I229" s="31">
        <v>0</v>
      </c>
      <c r="J229" s="30">
        <v>0</v>
      </c>
      <c r="K229" s="31">
        <v>0</v>
      </c>
      <c r="L229" s="31">
        <v>0</v>
      </c>
      <c r="M229" s="16"/>
    </row>
    <row r="230" spans="2:13" ht="108" x14ac:dyDescent="0.3">
      <c r="B230" s="924"/>
      <c r="C230" s="27" t="s">
        <v>226</v>
      </c>
      <c r="D230" s="27" t="s">
        <v>3465</v>
      </c>
      <c r="E230" s="28">
        <v>612000</v>
      </c>
      <c r="F230" s="29">
        <v>612000</v>
      </c>
      <c r="G230" s="30">
        <v>0</v>
      </c>
      <c r="H230" s="30">
        <v>0</v>
      </c>
      <c r="I230" s="31">
        <v>0</v>
      </c>
      <c r="J230" s="30">
        <v>0</v>
      </c>
      <c r="K230" s="31">
        <v>0</v>
      </c>
      <c r="L230" s="31">
        <v>0</v>
      </c>
      <c r="M230" s="16"/>
    </row>
    <row r="231" spans="2:13" ht="72" x14ac:dyDescent="0.3">
      <c r="B231" s="924"/>
      <c r="C231" s="27" t="s">
        <v>227</v>
      </c>
      <c r="D231" s="27" t="s">
        <v>479</v>
      </c>
      <c r="E231" s="28">
        <v>1700000</v>
      </c>
      <c r="F231" s="29"/>
      <c r="G231" s="30">
        <v>1700000</v>
      </c>
      <c r="H231" s="30">
        <v>0</v>
      </c>
      <c r="I231" s="31">
        <v>0</v>
      </c>
      <c r="J231" s="30">
        <v>0</v>
      </c>
      <c r="K231" s="31">
        <v>0</v>
      </c>
      <c r="L231" s="31">
        <v>0</v>
      </c>
      <c r="M231" s="16"/>
    </row>
    <row r="232" spans="2:13" ht="180" x14ac:dyDescent="0.3">
      <c r="B232" s="924"/>
      <c r="C232" s="27" t="s">
        <v>228</v>
      </c>
      <c r="D232" s="27" t="s">
        <v>480</v>
      </c>
      <c r="E232" s="28">
        <v>914414.99999999988</v>
      </c>
      <c r="F232" s="29">
        <v>914415</v>
      </c>
      <c r="G232" s="30">
        <v>0</v>
      </c>
      <c r="H232" s="30">
        <v>0</v>
      </c>
      <c r="I232" s="31">
        <v>0</v>
      </c>
      <c r="J232" s="30">
        <v>0</v>
      </c>
      <c r="K232" s="31">
        <v>0</v>
      </c>
      <c r="L232" s="31">
        <v>0</v>
      </c>
      <c r="M232" s="16"/>
    </row>
    <row r="233" spans="2:13" ht="108" x14ac:dyDescent="0.3">
      <c r="B233" s="924"/>
      <c r="C233" s="27" t="s">
        <v>229</v>
      </c>
      <c r="D233" s="27" t="s">
        <v>481</v>
      </c>
      <c r="E233" s="28">
        <v>485576</v>
      </c>
      <c r="F233" s="29"/>
      <c r="G233" s="30">
        <v>485576</v>
      </c>
      <c r="H233" s="30">
        <v>0</v>
      </c>
      <c r="I233" s="31">
        <v>0</v>
      </c>
      <c r="J233" s="30">
        <v>0</v>
      </c>
      <c r="K233" s="31">
        <v>0</v>
      </c>
      <c r="L233" s="31">
        <v>0</v>
      </c>
      <c r="M233" s="16"/>
    </row>
    <row r="234" spans="2:13" ht="72" x14ac:dyDescent="0.3">
      <c r="B234" s="924"/>
      <c r="C234" s="27" t="s">
        <v>230</v>
      </c>
      <c r="D234" s="27" t="s">
        <v>482</v>
      </c>
      <c r="E234" s="28">
        <v>179000.00000000003</v>
      </c>
      <c r="F234" s="29">
        <v>179000</v>
      </c>
      <c r="G234" s="30">
        <v>0</v>
      </c>
      <c r="H234" s="30">
        <v>0</v>
      </c>
      <c r="I234" s="31">
        <v>0</v>
      </c>
      <c r="J234" s="30">
        <v>0</v>
      </c>
      <c r="K234" s="31">
        <v>0</v>
      </c>
      <c r="L234" s="31">
        <v>0</v>
      </c>
      <c r="M234" s="16"/>
    </row>
    <row r="235" spans="2:13" ht="126" x14ac:dyDescent="0.3">
      <c r="B235" s="924"/>
      <c r="C235" s="27" t="s">
        <v>231</v>
      </c>
      <c r="D235" s="27" t="s">
        <v>483</v>
      </c>
      <c r="E235" s="28">
        <v>15056625</v>
      </c>
      <c r="F235" s="29">
        <v>10389071.25</v>
      </c>
      <c r="G235" s="30">
        <v>0</v>
      </c>
      <c r="H235" s="30">
        <v>0</v>
      </c>
      <c r="I235" s="31">
        <v>0</v>
      </c>
      <c r="J235" s="30">
        <v>4667553.75</v>
      </c>
      <c r="K235" s="31">
        <v>0</v>
      </c>
      <c r="L235" s="31">
        <v>0</v>
      </c>
      <c r="M235" s="16"/>
    </row>
    <row r="236" spans="2:13" ht="108" x14ac:dyDescent="0.3">
      <c r="B236" s="924"/>
      <c r="C236" s="27" t="s">
        <v>232</v>
      </c>
      <c r="D236" s="27" t="s">
        <v>484</v>
      </c>
      <c r="E236" s="28">
        <v>1632000</v>
      </c>
      <c r="F236" s="29">
        <v>1632000</v>
      </c>
      <c r="G236" s="30">
        <v>0</v>
      </c>
      <c r="H236" s="30">
        <v>0</v>
      </c>
      <c r="I236" s="31">
        <v>0</v>
      </c>
      <c r="J236" s="30">
        <v>0</v>
      </c>
      <c r="K236" s="31">
        <v>0</v>
      </c>
      <c r="L236" s="31">
        <v>0</v>
      </c>
      <c r="M236" s="16"/>
    </row>
    <row r="237" spans="2:13" ht="126" x14ac:dyDescent="0.3">
      <c r="B237" s="924"/>
      <c r="C237" s="27" t="s">
        <v>233</v>
      </c>
      <c r="D237" s="27" t="s">
        <v>485</v>
      </c>
      <c r="E237" s="28">
        <v>572220</v>
      </c>
      <c r="F237" s="29"/>
      <c r="G237" s="30">
        <v>572220</v>
      </c>
      <c r="H237" s="30">
        <v>0</v>
      </c>
      <c r="I237" s="31">
        <v>0</v>
      </c>
      <c r="J237" s="30">
        <v>0</v>
      </c>
      <c r="K237" s="31">
        <v>0</v>
      </c>
      <c r="L237" s="31">
        <v>0</v>
      </c>
      <c r="M237" s="16"/>
    </row>
    <row r="238" spans="2:13" ht="54" x14ac:dyDescent="0.3">
      <c r="B238" s="924"/>
      <c r="C238" s="27" t="s">
        <v>234</v>
      </c>
      <c r="D238" s="27" t="s">
        <v>486</v>
      </c>
      <c r="E238" s="28">
        <v>2392920</v>
      </c>
      <c r="F238" s="29"/>
      <c r="G238" s="30">
        <v>2392920</v>
      </c>
      <c r="H238" s="30">
        <v>0</v>
      </c>
      <c r="I238" s="31">
        <v>0</v>
      </c>
      <c r="J238" s="30">
        <v>0</v>
      </c>
      <c r="K238" s="31">
        <v>0</v>
      </c>
      <c r="L238" s="31">
        <v>0</v>
      </c>
      <c r="M238" s="16"/>
    </row>
    <row r="239" spans="2:13" ht="126" x14ac:dyDescent="0.3">
      <c r="B239" s="924"/>
      <c r="C239" s="27" t="s">
        <v>235</v>
      </c>
      <c r="D239" s="27" t="s">
        <v>487</v>
      </c>
      <c r="E239" s="28">
        <v>22031872.289999999</v>
      </c>
      <c r="F239" s="29">
        <v>0</v>
      </c>
      <c r="G239" s="30">
        <v>0</v>
      </c>
      <c r="H239" s="30">
        <v>0</v>
      </c>
      <c r="I239" s="31">
        <v>0</v>
      </c>
      <c r="J239" s="30">
        <v>22031872.289999999</v>
      </c>
      <c r="K239" s="31">
        <v>0</v>
      </c>
      <c r="L239" s="31">
        <v>0</v>
      </c>
      <c r="M239" s="16"/>
    </row>
    <row r="240" spans="2:13" ht="126" x14ac:dyDescent="0.3">
      <c r="B240" s="924"/>
      <c r="C240" s="27" t="s">
        <v>236</v>
      </c>
      <c r="D240" s="27" t="s">
        <v>488</v>
      </c>
      <c r="E240" s="28">
        <v>2500000</v>
      </c>
      <c r="F240" s="29">
        <v>0</v>
      </c>
      <c r="G240" s="30">
        <v>0</v>
      </c>
      <c r="H240" s="30">
        <v>0</v>
      </c>
      <c r="I240" s="31">
        <v>0</v>
      </c>
      <c r="J240" s="30">
        <v>0</v>
      </c>
      <c r="K240" s="31">
        <v>2500000</v>
      </c>
      <c r="L240" s="31">
        <v>0</v>
      </c>
      <c r="M240" s="16"/>
    </row>
    <row r="241" spans="2:13" ht="72" x14ac:dyDescent="0.3">
      <c r="B241" s="924"/>
      <c r="C241" s="27" t="s">
        <v>237</v>
      </c>
      <c r="D241" s="27" t="s">
        <v>489</v>
      </c>
      <c r="E241" s="28">
        <v>600000</v>
      </c>
      <c r="F241" s="29">
        <v>0</v>
      </c>
      <c r="G241" s="30">
        <v>0</v>
      </c>
      <c r="H241" s="30">
        <v>0</v>
      </c>
      <c r="I241" s="31">
        <v>0</v>
      </c>
      <c r="J241" s="30">
        <v>0</v>
      </c>
      <c r="K241" s="31">
        <v>600000</v>
      </c>
      <c r="L241" s="31">
        <v>0</v>
      </c>
      <c r="M241" s="16"/>
    </row>
    <row r="242" spans="2:13" ht="162" x14ac:dyDescent="0.3">
      <c r="B242" s="924"/>
      <c r="C242" s="27" t="s">
        <v>238</v>
      </c>
      <c r="D242" s="27" t="s">
        <v>3466</v>
      </c>
      <c r="E242" s="28">
        <v>33175443.693999998</v>
      </c>
      <c r="F242" s="29">
        <v>33175443.693999998</v>
      </c>
      <c r="G242" s="30">
        <v>0</v>
      </c>
      <c r="H242" s="30">
        <v>0</v>
      </c>
      <c r="I242" s="31">
        <v>0</v>
      </c>
      <c r="J242" s="30">
        <v>0</v>
      </c>
      <c r="K242" s="31">
        <v>0</v>
      </c>
      <c r="L242" s="31">
        <v>0</v>
      </c>
      <c r="M242" s="16"/>
    </row>
    <row r="243" spans="2:13" ht="126" x14ac:dyDescent="0.3">
      <c r="B243" s="924"/>
      <c r="C243" s="27" t="s">
        <v>239</v>
      </c>
      <c r="D243" s="27" t="s">
        <v>490</v>
      </c>
      <c r="E243" s="28">
        <v>50000</v>
      </c>
      <c r="F243" s="29">
        <v>0</v>
      </c>
      <c r="G243" s="30">
        <v>0</v>
      </c>
      <c r="H243" s="30">
        <v>0</v>
      </c>
      <c r="I243" s="31">
        <v>0</v>
      </c>
      <c r="J243" s="30">
        <v>0</v>
      </c>
      <c r="K243" s="31">
        <v>50000</v>
      </c>
      <c r="L243" s="31">
        <v>0</v>
      </c>
      <c r="M243" s="16"/>
    </row>
    <row r="244" spans="2:13" ht="108" x14ac:dyDescent="0.3">
      <c r="B244" s="924"/>
      <c r="C244" s="27" t="s">
        <v>240</v>
      </c>
      <c r="D244" s="27" t="s">
        <v>491</v>
      </c>
      <c r="E244" s="28">
        <v>4932857</v>
      </c>
      <c r="F244" s="29">
        <v>0</v>
      </c>
      <c r="G244" s="30">
        <v>0</v>
      </c>
      <c r="H244" s="30">
        <v>0</v>
      </c>
      <c r="I244" s="31">
        <v>0</v>
      </c>
      <c r="J244" s="30">
        <v>4932857</v>
      </c>
      <c r="K244" s="31">
        <v>0</v>
      </c>
      <c r="L244" s="31">
        <v>0</v>
      </c>
      <c r="M244" s="16"/>
    </row>
    <row r="245" spans="2:13" ht="126" x14ac:dyDescent="0.3">
      <c r="B245" s="924"/>
      <c r="C245" s="27" t="s">
        <v>241</v>
      </c>
      <c r="D245" s="27" t="s">
        <v>3467</v>
      </c>
      <c r="E245" s="28">
        <v>2454602</v>
      </c>
      <c r="F245" s="29"/>
      <c r="G245" s="30">
        <v>2454602</v>
      </c>
      <c r="H245" s="30">
        <v>0</v>
      </c>
      <c r="I245" s="31">
        <v>0</v>
      </c>
      <c r="J245" s="30">
        <v>0</v>
      </c>
      <c r="K245" s="31">
        <v>0</v>
      </c>
      <c r="L245" s="31">
        <v>0</v>
      </c>
      <c r="M245" s="16"/>
    </row>
    <row r="246" spans="2:13" ht="144" x14ac:dyDescent="0.3">
      <c r="B246" s="924"/>
      <c r="C246" s="27" t="s">
        <v>242</v>
      </c>
      <c r="D246" s="27" t="s">
        <v>492</v>
      </c>
      <c r="E246" s="28">
        <v>1700000</v>
      </c>
      <c r="F246" s="29">
        <v>0</v>
      </c>
      <c r="G246" s="30">
        <v>1700000</v>
      </c>
      <c r="H246" s="30">
        <v>0</v>
      </c>
      <c r="I246" s="31">
        <v>0</v>
      </c>
      <c r="J246" s="30">
        <v>0</v>
      </c>
      <c r="K246" s="31">
        <v>0</v>
      </c>
      <c r="L246" s="31">
        <v>0</v>
      </c>
      <c r="M246" s="16"/>
    </row>
    <row r="247" spans="2:13" x14ac:dyDescent="0.3">
      <c r="B247" s="917"/>
      <c r="C247" s="22" t="s">
        <v>12</v>
      </c>
      <c r="D247" s="22"/>
      <c r="E247" s="23">
        <f>SUBTOTAL(9,E229:E246)</f>
        <v>92974530.983999997</v>
      </c>
      <c r="F247" s="24">
        <f t="shared" ref="F247:L247" si="43">SUBTOTAL(9,F229:F246)</f>
        <v>48886929.943999998</v>
      </c>
      <c r="G247" s="25">
        <f t="shared" si="43"/>
        <v>9305318</v>
      </c>
      <c r="H247" s="25">
        <f>SUBTOTAL(9,H229:H246)</f>
        <v>0</v>
      </c>
      <c r="I247" s="26">
        <f>SUBTOTAL(9,I229:I246)</f>
        <v>0</v>
      </c>
      <c r="J247" s="25">
        <f t="shared" si="43"/>
        <v>31632283.039999999</v>
      </c>
      <c r="K247" s="26">
        <f t="shared" si="43"/>
        <v>3150000</v>
      </c>
      <c r="L247" s="26">
        <f t="shared" si="43"/>
        <v>0</v>
      </c>
      <c r="M247" s="16"/>
    </row>
    <row r="248" spans="2:13" ht="90" x14ac:dyDescent="0.3">
      <c r="B248" s="918" t="s">
        <v>243</v>
      </c>
      <c r="C248" s="27" t="s">
        <v>244</v>
      </c>
      <c r="D248" s="27" t="s">
        <v>493</v>
      </c>
      <c r="E248" s="28">
        <v>260000</v>
      </c>
      <c r="F248" s="29">
        <v>259999.99999999997</v>
      </c>
      <c r="G248" s="30">
        <v>0</v>
      </c>
      <c r="H248" s="30">
        <v>0</v>
      </c>
      <c r="I248" s="31">
        <v>0</v>
      </c>
      <c r="J248" s="30">
        <v>0</v>
      </c>
      <c r="K248" s="31">
        <v>0</v>
      </c>
      <c r="L248" s="31">
        <v>0</v>
      </c>
      <c r="M248" s="16"/>
    </row>
    <row r="249" spans="2:13" ht="108" x14ac:dyDescent="0.3">
      <c r="B249" s="920"/>
      <c r="C249" s="27" t="s">
        <v>245</v>
      </c>
      <c r="D249" s="27" t="s">
        <v>4073</v>
      </c>
      <c r="E249" s="28">
        <v>3423000</v>
      </c>
      <c r="F249" s="29">
        <v>0</v>
      </c>
      <c r="G249" s="30">
        <v>0</v>
      </c>
      <c r="H249" s="30">
        <v>0</v>
      </c>
      <c r="I249" s="31">
        <v>0</v>
      </c>
      <c r="J249" s="30">
        <v>3423000</v>
      </c>
      <c r="K249" s="31">
        <v>0</v>
      </c>
      <c r="L249" s="31">
        <v>0</v>
      </c>
      <c r="M249" s="16"/>
    </row>
    <row r="250" spans="2:13" ht="72" x14ac:dyDescent="0.3">
      <c r="B250" s="920"/>
      <c r="C250" s="27" t="s">
        <v>246</v>
      </c>
      <c r="D250" s="27" t="s">
        <v>494</v>
      </c>
      <c r="E250" s="28">
        <v>140000</v>
      </c>
      <c r="F250" s="29">
        <v>140000</v>
      </c>
      <c r="G250" s="30">
        <v>0</v>
      </c>
      <c r="H250" s="30">
        <v>0</v>
      </c>
      <c r="I250" s="31">
        <v>0</v>
      </c>
      <c r="J250" s="30">
        <v>0</v>
      </c>
      <c r="K250" s="31">
        <v>0</v>
      </c>
      <c r="L250" s="31">
        <v>0</v>
      </c>
      <c r="M250" s="16"/>
    </row>
    <row r="251" spans="2:13" ht="90" x14ac:dyDescent="0.3">
      <c r="B251" s="920"/>
      <c r="C251" s="27" t="s">
        <v>247</v>
      </c>
      <c r="D251" s="27" t="s">
        <v>4074</v>
      </c>
      <c r="E251" s="28">
        <v>8331990</v>
      </c>
      <c r="F251" s="29">
        <v>83319.900000000009</v>
      </c>
      <c r="G251" s="30">
        <v>0</v>
      </c>
      <c r="H251" s="30">
        <v>0</v>
      </c>
      <c r="I251" s="31">
        <v>0</v>
      </c>
      <c r="J251" s="30">
        <v>8248670.0999999996</v>
      </c>
      <c r="K251" s="31">
        <v>0</v>
      </c>
      <c r="L251" s="31">
        <v>0</v>
      </c>
      <c r="M251" s="16"/>
    </row>
    <row r="252" spans="2:13" ht="72" x14ac:dyDescent="0.3">
      <c r="B252" s="920"/>
      <c r="C252" s="27" t="s">
        <v>248</v>
      </c>
      <c r="D252" s="27" t="s">
        <v>3468</v>
      </c>
      <c r="E252" s="28">
        <v>153000</v>
      </c>
      <c r="F252" s="29">
        <v>153000</v>
      </c>
      <c r="G252" s="30">
        <v>0</v>
      </c>
      <c r="H252" s="30">
        <v>0</v>
      </c>
      <c r="I252" s="31">
        <v>0</v>
      </c>
      <c r="J252" s="30">
        <v>0</v>
      </c>
      <c r="K252" s="31">
        <v>0</v>
      </c>
      <c r="L252" s="31">
        <v>0</v>
      </c>
      <c r="M252" s="16"/>
    </row>
    <row r="253" spans="2:13" ht="126" x14ac:dyDescent="0.3">
      <c r="B253" s="920"/>
      <c r="C253" s="27" t="s">
        <v>249</v>
      </c>
      <c r="D253" s="27" t="s">
        <v>495</v>
      </c>
      <c r="E253" s="28">
        <v>364000</v>
      </c>
      <c r="F253" s="29">
        <v>0</v>
      </c>
      <c r="G253" s="30">
        <v>0</v>
      </c>
      <c r="H253" s="30">
        <v>0</v>
      </c>
      <c r="I253" s="31">
        <v>0</v>
      </c>
      <c r="J253" s="30">
        <v>364000</v>
      </c>
      <c r="K253" s="31">
        <v>0</v>
      </c>
      <c r="L253" s="31">
        <v>0</v>
      </c>
      <c r="M253" s="16"/>
    </row>
    <row r="254" spans="2:13" ht="126" x14ac:dyDescent="0.3">
      <c r="B254" s="920"/>
      <c r="C254" s="27" t="s">
        <v>250</v>
      </c>
      <c r="D254" s="27" t="s">
        <v>496</v>
      </c>
      <c r="E254" s="28">
        <v>1330550</v>
      </c>
      <c r="F254" s="29">
        <v>0</v>
      </c>
      <c r="G254" s="30">
        <v>0</v>
      </c>
      <c r="H254" s="30">
        <v>0</v>
      </c>
      <c r="I254" s="31">
        <v>410550</v>
      </c>
      <c r="J254" s="30">
        <v>920000</v>
      </c>
      <c r="K254" s="31">
        <v>0</v>
      </c>
      <c r="L254" s="31">
        <v>0</v>
      </c>
      <c r="M254" s="16"/>
    </row>
    <row r="255" spans="2:13" x14ac:dyDescent="0.3">
      <c r="B255" s="919"/>
      <c r="C255" s="22" t="s">
        <v>12</v>
      </c>
      <c r="D255" s="22"/>
      <c r="E255" s="23">
        <f>SUBTOTAL(9,E248:E254)</f>
        <v>14002540</v>
      </c>
      <c r="F255" s="24">
        <f t="shared" ref="F255:L255" si="44">SUBTOTAL(9,F248:F254)</f>
        <v>636319.9</v>
      </c>
      <c r="G255" s="25">
        <f t="shared" si="44"/>
        <v>0</v>
      </c>
      <c r="H255" s="25">
        <f>SUBTOTAL(9,H248:H254)</f>
        <v>0</v>
      </c>
      <c r="I255" s="26">
        <f>SUBTOTAL(9,I248:I254)</f>
        <v>410550</v>
      </c>
      <c r="J255" s="25">
        <f t="shared" si="44"/>
        <v>12955670.1</v>
      </c>
      <c r="K255" s="26">
        <f t="shared" si="44"/>
        <v>0</v>
      </c>
      <c r="L255" s="26">
        <f t="shared" si="44"/>
        <v>0</v>
      </c>
      <c r="M255" s="16"/>
    </row>
    <row r="256" spans="2:13" ht="19.95" customHeight="1" x14ac:dyDescent="0.3">
      <c r="B256" s="32" t="s">
        <v>251</v>
      </c>
      <c r="C256" s="33"/>
      <c r="D256" s="33"/>
      <c r="E256" s="34">
        <f>SUBTOTAL(9,E208:E255)</f>
        <v>141981234.62400001</v>
      </c>
      <c r="F256" s="35">
        <f t="shared" ref="F256:L256" si="45">SUBTOTAL(9,F208:F255)</f>
        <v>49523249.843999997</v>
      </c>
      <c r="G256" s="36">
        <f t="shared" si="45"/>
        <v>39769482.039999999</v>
      </c>
      <c r="H256" s="36">
        <f>SUBTOTAL(9,H208:H255)</f>
        <v>0</v>
      </c>
      <c r="I256" s="37">
        <f>SUBTOTAL(9,I208:I255)</f>
        <v>410550</v>
      </c>
      <c r="J256" s="36">
        <f t="shared" si="45"/>
        <v>48387953.140000001</v>
      </c>
      <c r="K256" s="37">
        <f t="shared" si="45"/>
        <v>3890000</v>
      </c>
      <c r="L256" s="37">
        <f t="shared" si="45"/>
        <v>0</v>
      </c>
      <c r="M256" s="16"/>
    </row>
    <row r="257" spans="2:13" ht="26.4" customHeight="1" x14ac:dyDescent="0.3">
      <c r="B257" s="10" t="s">
        <v>497</v>
      </c>
      <c r="C257" s="11"/>
      <c r="D257" s="11"/>
      <c r="E257" s="12"/>
      <c r="F257" s="13"/>
      <c r="G257" s="14"/>
      <c r="H257" s="14"/>
      <c r="I257" s="15"/>
      <c r="J257" s="14"/>
      <c r="K257" s="15"/>
      <c r="L257" s="15"/>
      <c r="M257" s="16"/>
    </row>
    <row r="258" spans="2:13" ht="54" x14ac:dyDescent="0.3">
      <c r="B258" s="920" t="s">
        <v>262</v>
      </c>
      <c r="C258" s="17" t="s">
        <v>263</v>
      </c>
      <c r="D258" s="17" t="s">
        <v>498</v>
      </c>
      <c r="E258" s="18">
        <v>1000000</v>
      </c>
      <c r="F258" s="19">
        <v>0</v>
      </c>
      <c r="G258" s="20">
        <v>0</v>
      </c>
      <c r="H258" s="20">
        <v>0</v>
      </c>
      <c r="I258" s="21">
        <v>1000000</v>
      </c>
      <c r="J258" s="20">
        <v>0</v>
      </c>
      <c r="K258" s="21">
        <v>0</v>
      </c>
      <c r="L258" s="21">
        <v>0</v>
      </c>
      <c r="M258" s="16"/>
    </row>
    <row r="259" spans="2:13" ht="90" x14ac:dyDescent="0.3">
      <c r="B259" s="920"/>
      <c r="C259" s="38" t="s">
        <v>264</v>
      </c>
      <c r="D259" s="17" t="s">
        <v>499</v>
      </c>
      <c r="E259" s="18">
        <v>850000</v>
      </c>
      <c r="F259" s="19">
        <v>0</v>
      </c>
      <c r="G259" s="20">
        <v>850000</v>
      </c>
      <c r="H259" s="20">
        <v>0</v>
      </c>
      <c r="I259" s="21">
        <v>0</v>
      </c>
      <c r="J259" s="20">
        <v>0</v>
      </c>
      <c r="K259" s="21">
        <v>0</v>
      </c>
      <c r="L259" s="21">
        <v>0</v>
      </c>
      <c r="M259" s="16"/>
    </row>
    <row r="260" spans="2:13" ht="72" x14ac:dyDescent="0.3">
      <c r="B260" s="920"/>
      <c r="C260" s="38" t="s">
        <v>265</v>
      </c>
      <c r="D260" s="17" t="s">
        <v>500</v>
      </c>
      <c r="E260" s="18">
        <v>10505762.125165701</v>
      </c>
      <c r="F260" s="19">
        <v>0</v>
      </c>
      <c r="G260" s="20">
        <v>0</v>
      </c>
      <c r="H260" s="20">
        <v>10505762.125165701</v>
      </c>
      <c r="I260" s="21">
        <v>0</v>
      </c>
      <c r="J260" s="20">
        <v>0</v>
      </c>
      <c r="K260" s="21">
        <v>0</v>
      </c>
      <c r="L260" s="21">
        <v>0</v>
      </c>
      <c r="M260" s="16"/>
    </row>
    <row r="261" spans="2:13" ht="36" x14ac:dyDescent="0.3">
      <c r="B261" s="920"/>
      <c r="C261" s="38" t="s">
        <v>266</v>
      </c>
      <c r="D261" s="17" t="s">
        <v>501</v>
      </c>
      <c r="E261" s="18">
        <v>500000</v>
      </c>
      <c r="F261" s="19">
        <v>0</v>
      </c>
      <c r="G261" s="20">
        <v>500000</v>
      </c>
      <c r="H261" s="20">
        <v>0</v>
      </c>
      <c r="I261" s="21">
        <v>0</v>
      </c>
      <c r="J261" s="20">
        <v>0</v>
      </c>
      <c r="K261" s="21">
        <v>0</v>
      </c>
      <c r="L261" s="21">
        <v>0</v>
      </c>
      <c r="M261" s="16"/>
    </row>
    <row r="262" spans="2:13" ht="126" x14ac:dyDescent="0.3">
      <c r="B262" s="920"/>
      <c r="C262" s="38" t="s">
        <v>267</v>
      </c>
      <c r="D262" s="17" t="s">
        <v>502</v>
      </c>
      <c r="E262" s="18">
        <v>2791646</v>
      </c>
      <c r="F262" s="19">
        <v>0</v>
      </c>
      <c r="G262" s="20">
        <v>2791646</v>
      </c>
      <c r="H262" s="20">
        <v>0</v>
      </c>
      <c r="I262" s="21">
        <v>0</v>
      </c>
      <c r="J262" s="20">
        <v>0</v>
      </c>
      <c r="K262" s="21">
        <v>0</v>
      </c>
      <c r="L262" s="21">
        <v>0</v>
      </c>
      <c r="M262" s="16"/>
    </row>
    <row r="263" spans="2:13" ht="36" x14ac:dyDescent="0.3">
      <c r="B263" s="920"/>
      <c r="C263" s="38" t="s">
        <v>268</v>
      </c>
      <c r="D263" s="17" t="s">
        <v>503</v>
      </c>
      <c r="E263" s="18">
        <v>500000</v>
      </c>
      <c r="F263" s="19">
        <v>0</v>
      </c>
      <c r="G263" s="20">
        <v>500000</v>
      </c>
      <c r="H263" s="20">
        <v>0</v>
      </c>
      <c r="I263" s="21">
        <v>0</v>
      </c>
      <c r="J263" s="20">
        <v>0</v>
      </c>
      <c r="K263" s="21">
        <v>0</v>
      </c>
      <c r="L263" s="21">
        <v>0</v>
      </c>
      <c r="M263" s="16"/>
    </row>
    <row r="264" spans="2:13" ht="54" x14ac:dyDescent="0.3">
      <c r="B264" s="920"/>
      <c r="C264" s="38" t="s">
        <v>269</v>
      </c>
      <c r="D264" s="17" t="s">
        <v>504</v>
      </c>
      <c r="E264" s="18">
        <v>800000</v>
      </c>
      <c r="F264" s="19">
        <v>0</v>
      </c>
      <c r="G264" s="20">
        <v>800000</v>
      </c>
      <c r="H264" s="20">
        <v>0</v>
      </c>
      <c r="I264" s="21">
        <v>0</v>
      </c>
      <c r="J264" s="20">
        <v>0</v>
      </c>
      <c r="K264" s="21">
        <v>0</v>
      </c>
      <c r="L264" s="21">
        <v>0</v>
      </c>
      <c r="M264" s="16"/>
    </row>
    <row r="265" spans="2:13" ht="36" x14ac:dyDescent="0.3">
      <c r="B265" s="920"/>
      <c r="C265" s="38" t="s">
        <v>270</v>
      </c>
      <c r="D265" s="17" t="s">
        <v>505</v>
      </c>
      <c r="E265" s="18">
        <v>500000</v>
      </c>
      <c r="F265" s="19">
        <v>0</v>
      </c>
      <c r="G265" s="20">
        <v>0</v>
      </c>
      <c r="H265" s="20">
        <v>375000</v>
      </c>
      <c r="I265" s="21">
        <v>0</v>
      </c>
      <c r="J265" s="20">
        <v>0</v>
      </c>
      <c r="K265" s="21">
        <v>0</v>
      </c>
      <c r="L265" s="21">
        <v>125000</v>
      </c>
      <c r="M265" s="16"/>
    </row>
    <row r="266" spans="2:13" ht="36" x14ac:dyDescent="0.3">
      <c r="B266" s="920"/>
      <c r="C266" s="38" t="s">
        <v>271</v>
      </c>
      <c r="D266" s="17" t="s">
        <v>506</v>
      </c>
      <c r="E266" s="18">
        <v>150000</v>
      </c>
      <c r="F266" s="19">
        <v>0</v>
      </c>
      <c r="G266" s="20">
        <v>150000</v>
      </c>
      <c r="H266" s="20">
        <v>0</v>
      </c>
      <c r="I266" s="21">
        <v>0</v>
      </c>
      <c r="J266" s="20">
        <v>0</v>
      </c>
      <c r="K266" s="21">
        <v>0</v>
      </c>
      <c r="L266" s="21">
        <v>0</v>
      </c>
      <c r="M266" s="16"/>
    </row>
    <row r="267" spans="2:13" x14ac:dyDescent="0.3">
      <c r="B267" s="921"/>
      <c r="C267" s="22" t="s">
        <v>12</v>
      </c>
      <c r="D267" s="22"/>
      <c r="E267" s="23">
        <f>SUBTOTAL(9,E258:E266)</f>
        <v>17597408.125165701</v>
      </c>
      <c r="F267" s="24">
        <f t="shared" ref="F267:L267" si="46">SUBTOTAL(9,F258:F266)</f>
        <v>0</v>
      </c>
      <c r="G267" s="25">
        <f t="shared" si="46"/>
        <v>5591646</v>
      </c>
      <c r="H267" s="25">
        <f>SUBTOTAL(9,H258:H266)</f>
        <v>10880762.125165701</v>
      </c>
      <c r="I267" s="26">
        <f>SUBTOTAL(9,I258:I266)</f>
        <v>1000000</v>
      </c>
      <c r="J267" s="25">
        <f t="shared" si="46"/>
        <v>0</v>
      </c>
      <c r="K267" s="26">
        <f t="shared" si="46"/>
        <v>0</v>
      </c>
      <c r="L267" s="26">
        <f t="shared" si="46"/>
        <v>125000</v>
      </c>
      <c r="M267" s="16"/>
    </row>
    <row r="268" spans="2:13" ht="36" x14ac:dyDescent="0.3">
      <c r="B268" s="916" t="s">
        <v>272</v>
      </c>
      <c r="C268" s="27" t="s">
        <v>273</v>
      </c>
      <c r="D268" s="17" t="s">
        <v>507</v>
      </c>
      <c r="E268" s="18">
        <v>1000000</v>
      </c>
      <c r="F268" s="19">
        <v>0</v>
      </c>
      <c r="G268" s="20">
        <v>1000000</v>
      </c>
      <c r="H268" s="20">
        <v>0</v>
      </c>
      <c r="I268" s="21">
        <v>0</v>
      </c>
      <c r="J268" s="20">
        <v>0</v>
      </c>
      <c r="K268" s="21">
        <v>0</v>
      </c>
      <c r="L268" s="21">
        <v>0</v>
      </c>
      <c r="M268" s="16"/>
    </row>
    <row r="269" spans="2:13" ht="90" x14ac:dyDescent="0.3">
      <c r="B269" s="924"/>
      <c r="C269" s="27" t="s">
        <v>274</v>
      </c>
      <c r="D269" s="17" t="s">
        <v>508</v>
      </c>
      <c r="E269" s="18">
        <v>5728999.5999999996</v>
      </c>
      <c r="F269" s="19">
        <v>0</v>
      </c>
      <c r="G269" s="20">
        <v>0</v>
      </c>
      <c r="H269" s="20">
        <v>5728999.5999999996</v>
      </c>
      <c r="I269" s="21">
        <v>0</v>
      </c>
      <c r="J269" s="20">
        <v>0</v>
      </c>
      <c r="K269" s="21">
        <v>0</v>
      </c>
      <c r="L269" s="21">
        <v>0</v>
      </c>
      <c r="M269" s="16"/>
    </row>
    <row r="270" spans="2:13" ht="54" x14ac:dyDescent="0.3">
      <c r="B270" s="924"/>
      <c r="C270" s="27" t="s">
        <v>275</v>
      </c>
      <c r="D270" s="17" t="s">
        <v>509</v>
      </c>
      <c r="E270" s="18">
        <v>200000</v>
      </c>
      <c r="F270" s="19">
        <v>0</v>
      </c>
      <c r="G270" s="20">
        <v>200000</v>
      </c>
      <c r="H270" s="20">
        <v>0</v>
      </c>
      <c r="I270" s="21">
        <v>0</v>
      </c>
      <c r="J270" s="20">
        <v>0</v>
      </c>
      <c r="K270" s="21">
        <v>0</v>
      </c>
      <c r="L270" s="21">
        <v>0</v>
      </c>
      <c r="M270" s="16"/>
    </row>
    <row r="271" spans="2:13" ht="54" x14ac:dyDescent="0.3">
      <c r="B271" s="924"/>
      <c r="C271" s="27" t="s">
        <v>276</v>
      </c>
      <c r="D271" s="17" t="s">
        <v>510</v>
      </c>
      <c r="E271" s="18">
        <v>250000</v>
      </c>
      <c r="F271" s="19">
        <v>0</v>
      </c>
      <c r="G271" s="20">
        <v>250000</v>
      </c>
      <c r="H271" s="20">
        <v>0</v>
      </c>
      <c r="I271" s="21">
        <v>0</v>
      </c>
      <c r="J271" s="20">
        <v>0</v>
      </c>
      <c r="K271" s="21">
        <v>0</v>
      </c>
      <c r="L271" s="21">
        <v>0</v>
      </c>
      <c r="M271" s="16"/>
    </row>
    <row r="272" spans="2:13" x14ac:dyDescent="0.3">
      <c r="B272" s="917"/>
      <c r="C272" s="22" t="s">
        <v>12</v>
      </c>
      <c r="D272" s="22"/>
      <c r="E272" s="23">
        <f>SUBTOTAL(9,E268:E271)</f>
        <v>7178999.5999999996</v>
      </c>
      <c r="F272" s="24">
        <f t="shared" ref="F272:L272" si="47">SUBTOTAL(9,F268:F271)</f>
        <v>0</v>
      </c>
      <c r="G272" s="25">
        <f t="shared" si="47"/>
        <v>1450000</v>
      </c>
      <c r="H272" s="25">
        <f>SUBTOTAL(9,H268:H271)</f>
        <v>5728999.5999999996</v>
      </c>
      <c r="I272" s="26">
        <f>SUBTOTAL(9,I268:I271)</f>
        <v>0</v>
      </c>
      <c r="J272" s="25">
        <f t="shared" si="47"/>
        <v>0</v>
      </c>
      <c r="K272" s="26">
        <f t="shared" si="47"/>
        <v>0</v>
      </c>
      <c r="L272" s="26">
        <f t="shared" si="47"/>
        <v>0</v>
      </c>
      <c r="M272" s="16"/>
    </row>
    <row r="273" spans="2:13" ht="90" x14ac:dyDescent="0.3">
      <c r="B273" s="918" t="s">
        <v>277</v>
      </c>
      <c r="C273" s="27" t="s">
        <v>278</v>
      </c>
      <c r="D273" s="17" t="s">
        <v>511</v>
      </c>
      <c r="E273" s="18">
        <v>600000</v>
      </c>
      <c r="F273" s="19">
        <v>0</v>
      </c>
      <c r="G273" s="20">
        <v>600000</v>
      </c>
      <c r="H273" s="20">
        <v>0</v>
      </c>
      <c r="I273" s="21">
        <v>0</v>
      </c>
      <c r="J273" s="20">
        <v>0</v>
      </c>
      <c r="K273" s="21">
        <v>0</v>
      </c>
      <c r="L273" s="21">
        <v>0</v>
      </c>
      <c r="M273" s="16"/>
    </row>
    <row r="274" spans="2:13" ht="90" x14ac:dyDescent="0.3">
      <c r="B274" s="920"/>
      <c r="C274" s="27" t="s">
        <v>279</v>
      </c>
      <c r="D274" s="17" t="s">
        <v>3469</v>
      </c>
      <c r="E274" s="18">
        <v>250000</v>
      </c>
      <c r="F274" s="19">
        <v>0</v>
      </c>
      <c r="G274" s="20">
        <v>250000</v>
      </c>
      <c r="H274" s="20">
        <v>0</v>
      </c>
      <c r="I274" s="21">
        <v>0</v>
      </c>
      <c r="J274" s="20">
        <v>0</v>
      </c>
      <c r="K274" s="21">
        <v>0</v>
      </c>
      <c r="L274" s="21">
        <v>0</v>
      </c>
      <c r="M274" s="16"/>
    </row>
    <row r="275" spans="2:13" x14ac:dyDescent="0.3">
      <c r="B275" s="919"/>
      <c r="C275" s="22" t="s">
        <v>12</v>
      </c>
      <c r="D275" s="22"/>
      <c r="E275" s="23">
        <f>SUBTOTAL(9,E273:E274)</f>
        <v>850000</v>
      </c>
      <c r="F275" s="24">
        <f t="shared" ref="F275:L275" si="48">SUBTOTAL(9,F273:F274)</f>
        <v>0</v>
      </c>
      <c r="G275" s="25">
        <f t="shared" si="48"/>
        <v>850000</v>
      </c>
      <c r="H275" s="25">
        <f>SUBTOTAL(9,H273:H274)</f>
        <v>0</v>
      </c>
      <c r="I275" s="26">
        <f>SUBTOTAL(9,I273:I274)</f>
        <v>0</v>
      </c>
      <c r="J275" s="25">
        <f t="shared" si="48"/>
        <v>0</v>
      </c>
      <c r="K275" s="26">
        <f t="shared" si="48"/>
        <v>0</v>
      </c>
      <c r="L275" s="26">
        <f t="shared" si="48"/>
        <v>0</v>
      </c>
      <c r="M275" s="16"/>
    </row>
    <row r="276" spans="2:13" ht="19.95" customHeight="1" x14ac:dyDescent="0.3">
      <c r="B276" s="32" t="s">
        <v>280</v>
      </c>
      <c r="C276" s="33"/>
      <c r="D276" s="33"/>
      <c r="E276" s="34">
        <f>SUBTOTAL(9,E258:E275)</f>
        <v>25626407.725165702</v>
      </c>
      <c r="F276" s="35">
        <f t="shared" ref="F276:L276" si="49">SUBTOTAL(9,F258:F275)</f>
        <v>0</v>
      </c>
      <c r="G276" s="36">
        <f t="shared" si="49"/>
        <v>7891646</v>
      </c>
      <c r="H276" s="36">
        <f>SUBTOTAL(9,H258:H275)</f>
        <v>16609761.725165701</v>
      </c>
      <c r="I276" s="37">
        <f>SUBTOTAL(9,I258:I275)</f>
        <v>1000000</v>
      </c>
      <c r="J276" s="36">
        <f t="shared" si="49"/>
        <v>0</v>
      </c>
      <c r="K276" s="37">
        <f t="shared" si="49"/>
        <v>0</v>
      </c>
      <c r="L276" s="37">
        <f t="shared" si="49"/>
        <v>125000</v>
      </c>
      <c r="M276" s="16"/>
    </row>
    <row r="277" spans="2:13" ht="26.4" customHeight="1" x14ac:dyDescent="0.3">
      <c r="B277" s="10" t="s">
        <v>512</v>
      </c>
      <c r="C277" s="11"/>
      <c r="D277" s="11"/>
      <c r="E277" s="12"/>
      <c r="F277" s="13"/>
      <c r="G277" s="14"/>
      <c r="H277" s="14"/>
      <c r="I277" s="15"/>
      <c r="J277" s="14"/>
      <c r="K277" s="15"/>
      <c r="L277" s="15"/>
      <c r="M277" s="16"/>
    </row>
    <row r="278" spans="2:13" ht="162" x14ac:dyDescent="0.3">
      <c r="B278" s="920" t="s">
        <v>252</v>
      </c>
      <c r="C278" s="17" t="s">
        <v>253</v>
      </c>
      <c r="D278" s="17" t="s">
        <v>513</v>
      </c>
      <c r="E278" s="18">
        <v>300000</v>
      </c>
      <c r="F278" s="19">
        <v>300000</v>
      </c>
      <c r="G278" s="20">
        <v>0</v>
      </c>
      <c r="H278" s="20">
        <v>0</v>
      </c>
      <c r="I278" s="21">
        <v>0</v>
      </c>
      <c r="J278" s="20">
        <v>0</v>
      </c>
      <c r="K278" s="21">
        <v>0</v>
      </c>
      <c r="L278" s="21">
        <v>0</v>
      </c>
      <c r="M278" s="16"/>
    </row>
    <row r="279" spans="2:13" ht="126" x14ac:dyDescent="0.3">
      <c r="B279" s="920"/>
      <c r="C279" s="38" t="s">
        <v>254</v>
      </c>
      <c r="D279" s="38" t="s">
        <v>514</v>
      </c>
      <c r="E279" s="28">
        <v>1436000</v>
      </c>
      <c r="F279" s="29">
        <v>0</v>
      </c>
      <c r="G279" s="30">
        <v>0</v>
      </c>
      <c r="H279" s="30">
        <v>0</v>
      </c>
      <c r="I279" s="31">
        <v>0</v>
      </c>
      <c r="J279" s="30">
        <v>0</v>
      </c>
      <c r="K279" s="31">
        <v>1436000</v>
      </c>
      <c r="L279" s="31">
        <v>0</v>
      </c>
      <c r="M279" s="16"/>
    </row>
    <row r="280" spans="2:13" ht="72" x14ac:dyDescent="0.3">
      <c r="B280" s="920"/>
      <c r="C280" s="38" t="s">
        <v>255</v>
      </c>
      <c r="D280" s="38" t="s">
        <v>515</v>
      </c>
      <c r="E280" s="28">
        <v>700000</v>
      </c>
      <c r="F280" s="29">
        <v>420000</v>
      </c>
      <c r="G280" s="30">
        <v>0</v>
      </c>
      <c r="H280" s="30">
        <v>0</v>
      </c>
      <c r="I280" s="31">
        <v>0</v>
      </c>
      <c r="J280" s="30">
        <v>0</v>
      </c>
      <c r="K280" s="31">
        <v>280000</v>
      </c>
      <c r="L280" s="31">
        <v>0</v>
      </c>
      <c r="M280" s="16"/>
    </row>
    <row r="281" spans="2:13" ht="36" x14ac:dyDescent="0.3">
      <c r="B281" s="920"/>
      <c r="C281" s="38" t="s">
        <v>256</v>
      </c>
      <c r="D281" s="38" t="s">
        <v>516</v>
      </c>
      <c r="E281" s="28">
        <v>300000</v>
      </c>
      <c r="F281" s="29">
        <v>300000</v>
      </c>
      <c r="G281" s="30">
        <v>0</v>
      </c>
      <c r="H281" s="30">
        <v>0</v>
      </c>
      <c r="I281" s="31">
        <v>0</v>
      </c>
      <c r="J281" s="30">
        <v>0</v>
      </c>
      <c r="K281" s="31">
        <v>0</v>
      </c>
      <c r="L281" s="31">
        <v>0</v>
      </c>
      <c r="M281" s="16"/>
    </row>
    <row r="282" spans="2:13" ht="90" x14ac:dyDescent="0.3">
      <c r="B282" s="920"/>
      <c r="C282" s="38" t="s">
        <v>257</v>
      </c>
      <c r="D282" s="38" t="s">
        <v>517</v>
      </c>
      <c r="E282" s="28">
        <v>200000</v>
      </c>
      <c r="F282" s="29">
        <v>0</v>
      </c>
      <c r="G282" s="30">
        <v>0</v>
      </c>
      <c r="H282" s="30">
        <v>0</v>
      </c>
      <c r="I282" s="31">
        <v>200000</v>
      </c>
      <c r="J282" s="30">
        <v>0</v>
      </c>
      <c r="K282" s="31">
        <v>0</v>
      </c>
      <c r="L282" s="31">
        <v>0</v>
      </c>
      <c r="M282" s="16"/>
    </row>
    <row r="283" spans="2:13" x14ac:dyDescent="0.3">
      <c r="B283" s="921"/>
      <c r="C283" s="22" t="s">
        <v>12</v>
      </c>
      <c r="D283" s="22"/>
      <c r="E283" s="23">
        <f>SUBTOTAL(9,E278:E282)</f>
        <v>2936000</v>
      </c>
      <c r="F283" s="24">
        <f t="shared" ref="F283:L283" si="50">SUBTOTAL(9,F278:F282)</f>
        <v>1020000</v>
      </c>
      <c r="G283" s="25">
        <f t="shared" si="50"/>
        <v>0</v>
      </c>
      <c r="H283" s="25">
        <f>SUBTOTAL(9,H278:H282)</f>
        <v>0</v>
      </c>
      <c r="I283" s="26">
        <f>SUBTOTAL(9,I278:I282)</f>
        <v>200000</v>
      </c>
      <c r="J283" s="25">
        <f t="shared" si="50"/>
        <v>0</v>
      </c>
      <c r="K283" s="26">
        <f t="shared" si="50"/>
        <v>1716000</v>
      </c>
      <c r="L283" s="26">
        <f t="shared" si="50"/>
        <v>0</v>
      </c>
      <c r="M283" s="16"/>
    </row>
    <row r="284" spans="2:13" ht="72" x14ac:dyDescent="0.3">
      <c r="B284" s="916" t="s">
        <v>258</v>
      </c>
      <c r="C284" s="27" t="s">
        <v>4036</v>
      </c>
      <c r="D284" s="27" t="s">
        <v>518</v>
      </c>
      <c r="E284" s="28">
        <v>1350000</v>
      </c>
      <c r="F284" s="29">
        <v>0</v>
      </c>
      <c r="G284" s="30">
        <v>0</v>
      </c>
      <c r="H284" s="30">
        <v>0</v>
      </c>
      <c r="I284" s="31">
        <v>0</v>
      </c>
      <c r="J284" s="30">
        <v>0</v>
      </c>
      <c r="K284" s="31">
        <v>0</v>
      </c>
      <c r="L284" s="31">
        <v>1350000</v>
      </c>
      <c r="M284" s="16"/>
    </row>
    <row r="285" spans="2:13" x14ac:dyDescent="0.3">
      <c r="B285" s="917"/>
      <c r="C285" s="22" t="s">
        <v>12</v>
      </c>
      <c r="D285" s="22"/>
      <c r="E285" s="23">
        <f>SUBTOTAL(9,E284)</f>
        <v>1350000</v>
      </c>
      <c r="F285" s="24">
        <f t="shared" ref="F285:L285" si="51">SUBTOTAL(9,F284)</f>
        <v>0</v>
      </c>
      <c r="G285" s="25">
        <f t="shared" si="51"/>
        <v>0</v>
      </c>
      <c r="H285" s="25">
        <f>SUBTOTAL(9,H284)</f>
        <v>0</v>
      </c>
      <c r="I285" s="26">
        <f>SUBTOTAL(9,I284)</f>
        <v>0</v>
      </c>
      <c r="J285" s="25">
        <f t="shared" si="51"/>
        <v>0</v>
      </c>
      <c r="K285" s="26">
        <f t="shared" si="51"/>
        <v>0</v>
      </c>
      <c r="L285" s="26">
        <f t="shared" si="51"/>
        <v>1350000</v>
      </c>
      <c r="M285" s="16"/>
    </row>
    <row r="286" spans="2:13" ht="198" x14ac:dyDescent="0.3">
      <c r="B286" s="918" t="s">
        <v>259</v>
      </c>
      <c r="C286" s="27" t="s">
        <v>260</v>
      </c>
      <c r="D286" s="27" t="s">
        <v>519</v>
      </c>
      <c r="E286" s="28">
        <v>4100000</v>
      </c>
      <c r="F286" s="29">
        <v>0</v>
      </c>
      <c r="G286" s="30">
        <v>4100000</v>
      </c>
      <c r="H286" s="30">
        <v>0</v>
      </c>
      <c r="I286" s="31">
        <v>0</v>
      </c>
      <c r="J286" s="30">
        <v>0</v>
      </c>
      <c r="K286" s="31">
        <v>0</v>
      </c>
      <c r="L286" s="31">
        <v>0</v>
      </c>
      <c r="M286" s="16"/>
    </row>
    <row r="287" spans="2:13" x14ac:dyDescent="0.3">
      <c r="B287" s="919"/>
      <c r="C287" s="22" t="s">
        <v>12</v>
      </c>
      <c r="D287" s="22"/>
      <c r="E287" s="23">
        <f>SUBTOTAL(9,E286)</f>
        <v>4100000</v>
      </c>
      <c r="F287" s="24">
        <f t="shared" ref="F287" si="52">SUBTOTAL(9,F286)</f>
        <v>0</v>
      </c>
      <c r="G287" s="25">
        <f t="shared" ref="G287" si="53">SUBTOTAL(9,G286)</f>
        <v>4100000</v>
      </c>
      <c r="H287" s="25">
        <f t="shared" ref="H287" si="54">SUBTOTAL(9,H286)</f>
        <v>0</v>
      </c>
      <c r="I287" s="26">
        <f t="shared" ref="I287" si="55">SUBTOTAL(9,I286)</f>
        <v>0</v>
      </c>
      <c r="J287" s="25">
        <f t="shared" ref="J287" si="56">SUBTOTAL(9,J286)</f>
        <v>0</v>
      </c>
      <c r="K287" s="26">
        <f t="shared" ref="K287" si="57">SUBTOTAL(9,K286)</f>
        <v>0</v>
      </c>
      <c r="L287" s="26">
        <f t="shared" ref="L287" si="58">SUBTOTAL(9,L286)</f>
        <v>0</v>
      </c>
      <c r="M287" s="16"/>
    </row>
    <row r="288" spans="2:13" ht="19.95" customHeight="1" x14ac:dyDescent="0.3">
      <c r="B288" s="32" t="s">
        <v>261</v>
      </c>
      <c r="C288" s="33"/>
      <c r="D288" s="33"/>
      <c r="E288" s="34">
        <f>SUBTOTAL(9,E278:E287)</f>
        <v>8386000</v>
      </c>
      <c r="F288" s="35">
        <f t="shared" ref="F288:L288" si="59">SUBTOTAL(9,F278:F287)</f>
        <v>1020000</v>
      </c>
      <c r="G288" s="36">
        <f t="shared" si="59"/>
        <v>4100000</v>
      </c>
      <c r="H288" s="36">
        <f>SUBTOTAL(9,H278:H287)</f>
        <v>0</v>
      </c>
      <c r="I288" s="37">
        <f>SUBTOTAL(9,I278:I287)</f>
        <v>200000</v>
      </c>
      <c r="J288" s="36">
        <f t="shared" si="59"/>
        <v>0</v>
      </c>
      <c r="K288" s="37">
        <f t="shared" si="59"/>
        <v>1716000</v>
      </c>
      <c r="L288" s="37">
        <f t="shared" si="59"/>
        <v>1350000</v>
      </c>
      <c r="M288" s="16"/>
    </row>
    <row r="289" spans="2:13" ht="26.4" customHeight="1" x14ac:dyDescent="0.3">
      <c r="B289" s="10" t="s">
        <v>281</v>
      </c>
      <c r="C289" s="11"/>
      <c r="D289" s="11"/>
      <c r="E289" s="12"/>
      <c r="F289" s="13"/>
      <c r="G289" s="14"/>
      <c r="H289" s="14"/>
      <c r="I289" s="15"/>
      <c r="J289" s="14"/>
      <c r="K289" s="15"/>
      <c r="L289" s="15"/>
      <c r="M289" s="16"/>
    </row>
    <row r="290" spans="2:13" ht="54" x14ac:dyDescent="0.3">
      <c r="B290" s="918" t="s">
        <v>281</v>
      </c>
      <c r="C290" s="17" t="s">
        <v>282</v>
      </c>
      <c r="D290" s="17" t="s">
        <v>520</v>
      </c>
      <c r="E290" s="18">
        <v>100000</v>
      </c>
      <c r="F290" s="19">
        <v>0</v>
      </c>
      <c r="G290" s="20">
        <v>100000</v>
      </c>
      <c r="H290" s="20">
        <v>0</v>
      </c>
      <c r="I290" s="21">
        <v>0</v>
      </c>
      <c r="J290" s="20">
        <v>0</v>
      </c>
      <c r="K290" s="21">
        <v>0</v>
      </c>
      <c r="L290" s="21">
        <v>0</v>
      </c>
      <c r="M290" s="16"/>
    </row>
    <row r="291" spans="2:13" ht="72" x14ac:dyDescent="0.3">
      <c r="B291" s="920"/>
      <c r="C291" s="38" t="s">
        <v>283</v>
      </c>
      <c r="D291" s="17" t="s">
        <v>521</v>
      </c>
      <c r="E291" s="18">
        <v>150000</v>
      </c>
      <c r="F291" s="19">
        <v>0</v>
      </c>
      <c r="G291" s="20">
        <v>150000</v>
      </c>
      <c r="H291" s="20">
        <v>0</v>
      </c>
      <c r="I291" s="21">
        <v>0</v>
      </c>
      <c r="J291" s="20">
        <v>0</v>
      </c>
      <c r="K291" s="21">
        <v>0</v>
      </c>
      <c r="L291" s="21">
        <v>0</v>
      </c>
      <c r="M291" s="16"/>
    </row>
    <row r="292" spans="2:13" ht="54" x14ac:dyDescent="0.3">
      <c r="B292" s="920"/>
      <c r="C292" s="38" t="s">
        <v>284</v>
      </c>
      <c r="D292" s="17" t="s">
        <v>522</v>
      </c>
      <c r="E292" s="18">
        <v>1576000</v>
      </c>
      <c r="F292" s="19">
        <v>0</v>
      </c>
      <c r="G292" s="20">
        <v>1576000</v>
      </c>
      <c r="H292" s="20">
        <v>0</v>
      </c>
      <c r="I292" s="21">
        <v>0</v>
      </c>
      <c r="J292" s="20">
        <v>0</v>
      </c>
      <c r="K292" s="21">
        <v>0</v>
      </c>
      <c r="L292" s="21">
        <v>0</v>
      </c>
      <c r="M292" s="16"/>
    </row>
    <row r="293" spans="2:13" ht="36" x14ac:dyDescent="0.3">
      <c r="B293" s="920"/>
      <c r="C293" s="38" t="s">
        <v>285</v>
      </c>
      <c r="D293" s="17" t="s">
        <v>523</v>
      </c>
      <c r="E293" s="18">
        <v>70000</v>
      </c>
      <c r="F293" s="19">
        <v>0</v>
      </c>
      <c r="G293" s="20">
        <v>70000</v>
      </c>
      <c r="H293" s="20">
        <v>0</v>
      </c>
      <c r="I293" s="21">
        <v>0</v>
      </c>
      <c r="J293" s="20">
        <v>0</v>
      </c>
      <c r="K293" s="21">
        <v>0</v>
      </c>
      <c r="L293" s="21">
        <v>0</v>
      </c>
      <c r="M293" s="16"/>
    </row>
    <row r="294" spans="2:13" ht="72" x14ac:dyDescent="0.3">
      <c r="B294" s="920"/>
      <c r="C294" s="38" t="s">
        <v>286</v>
      </c>
      <c r="D294" s="17" t="s">
        <v>524</v>
      </c>
      <c r="E294" s="18">
        <v>920000</v>
      </c>
      <c r="F294" s="19">
        <v>0</v>
      </c>
      <c r="G294" s="20">
        <v>920000</v>
      </c>
      <c r="H294" s="20">
        <v>0</v>
      </c>
      <c r="I294" s="21">
        <v>0</v>
      </c>
      <c r="J294" s="20">
        <v>0</v>
      </c>
      <c r="K294" s="21">
        <v>0</v>
      </c>
      <c r="L294" s="21">
        <v>0</v>
      </c>
      <c r="M294" s="16"/>
    </row>
    <row r="295" spans="2:13" ht="36" x14ac:dyDescent="0.3">
      <c r="B295" s="920"/>
      <c r="C295" s="38" t="s">
        <v>287</v>
      </c>
      <c r="D295" s="17" t="s">
        <v>525</v>
      </c>
      <c r="E295" s="18">
        <v>1050000</v>
      </c>
      <c r="F295" s="19">
        <v>0</v>
      </c>
      <c r="G295" s="20">
        <v>1050000</v>
      </c>
      <c r="H295" s="20">
        <v>0</v>
      </c>
      <c r="I295" s="21">
        <v>0</v>
      </c>
      <c r="J295" s="20">
        <v>0</v>
      </c>
      <c r="K295" s="21">
        <v>0</v>
      </c>
      <c r="L295" s="21">
        <v>0</v>
      </c>
      <c r="M295" s="16"/>
    </row>
    <row r="296" spans="2:13" ht="36" x14ac:dyDescent="0.3">
      <c r="B296" s="920"/>
      <c r="C296" s="38" t="s">
        <v>288</v>
      </c>
      <c r="D296" s="17" t="s">
        <v>526</v>
      </c>
      <c r="E296" s="18">
        <v>60000</v>
      </c>
      <c r="F296" s="19">
        <v>0</v>
      </c>
      <c r="G296" s="20">
        <v>60000</v>
      </c>
      <c r="H296" s="20">
        <v>0</v>
      </c>
      <c r="I296" s="21">
        <v>0</v>
      </c>
      <c r="J296" s="20">
        <v>0</v>
      </c>
      <c r="K296" s="21">
        <v>0</v>
      </c>
      <c r="L296" s="21">
        <v>0</v>
      </c>
      <c r="M296" s="16"/>
    </row>
    <row r="297" spans="2:13" ht="36" x14ac:dyDescent="0.3">
      <c r="B297" s="920"/>
      <c r="C297" s="38" t="s">
        <v>289</v>
      </c>
      <c r="D297" s="17" t="s">
        <v>527</v>
      </c>
      <c r="E297" s="18">
        <v>900000</v>
      </c>
      <c r="F297" s="19">
        <v>0</v>
      </c>
      <c r="G297" s="20">
        <v>900000</v>
      </c>
      <c r="H297" s="20">
        <v>0</v>
      </c>
      <c r="I297" s="21">
        <v>0</v>
      </c>
      <c r="J297" s="20">
        <v>0</v>
      </c>
      <c r="K297" s="21">
        <v>0</v>
      </c>
      <c r="L297" s="21">
        <v>0</v>
      </c>
      <c r="M297" s="16"/>
    </row>
    <row r="298" spans="2:13" ht="54" x14ac:dyDescent="0.3">
      <c r="B298" s="920"/>
      <c r="C298" s="38" t="s">
        <v>290</v>
      </c>
      <c r="D298" s="17" t="s">
        <v>528</v>
      </c>
      <c r="E298" s="18">
        <v>35000</v>
      </c>
      <c r="F298" s="19">
        <v>0</v>
      </c>
      <c r="G298" s="20">
        <v>35000</v>
      </c>
      <c r="H298" s="20">
        <v>0</v>
      </c>
      <c r="I298" s="21">
        <v>0</v>
      </c>
      <c r="J298" s="20">
        <v>0</v>
      </c>
      <c r="K298" s="21">
        <v>0</v>
      </c>
      <c r="L298" s="21">
        <v>0</v>
      </c>
      <c r="M298" s="16"/>
    </row>
    <row r="299" spans="2:13" ht="54" x14ac:dyDescent="0.3">
      <c r="B299" s="920"/>
      <c r="C299" s="38" t="s">
        <v>291</v>
      </c>
      <c r="D299" s="17" t="s">
        <v>529</v>
      </c>
      <c r="E299" s="18">
        <v>290000</v>
      </c>
      <c r="F299" s="19">
        <v>0</v>
      </c>
      <c r="G299" s="20">
        <v>290000</v>
      </c>
      <c r="H299" s="20">
        <v>0</v>
      </c>
      <c r="I299" s="21">
        <v>0</v>
      </c>
      <c r="J299" s="20">
        <v>0</v>
      </c>
      <c r="K299" s="21">
        <v>0</v>
      </c>
      <c r="L299" s="21">
        <v>0</v>
      </c>
      <c r="M299" s="16"/>
    </row>
    <row r="300" spans="2:13" ht="72" x14ac:dyDescent="0.3">
      <c r="B300" s="920"/>
      <c r="C300" s="38" t="s">
        <v>292</v>
      </c>
      <c r="D300" s="17" t="s">
        <v>530</v>
      </c>
      <c r="E300" s="18">
        <v>750000</v>
      </c>
      <c r="F300" s="19">
        <v>0</v>
      </c>
      <c r="G300" s="20">
        <v>750000</v>
      </c>
      <c r="H300" s="20">
        <v>0</v>
      </c>
      <c r="I300" s="21">
        <v>0</v>
      </c>
      <c r="J300" s="20">
        <v>0</v>
      </c>
      <c r="K300" s="21">
        <v>0</v>
      </c>
      <c r="L300" s="21">
        <v>0</v>
      </c>
      <c r="M300" s="16"/>
    </row>
    <row r="301" spans="2:13" ht="90" x14ac:dyDescent="0.3">
      <c r="B301" s="920"/>
      <c r="C301" s="38" t="s">
        <v>293</v>
      </c>
      <c r="D301" s="17" t="s">
        <v>531</v>
      </c>
      <c r="E301" s="18">
        <v>340000</v>
      </c>
      <c r="F301" s="19">
        <v>0</v>
      </c>
      <c r="G301" s="20">
        <v>340000</v>
      </c>
      <c r="H301" s="20">
        <v>0</v>
      </c>
      <c r="I301" s="21">
        <v>0</v>
      </c>
      <c r="J301" s="20">
        <v>0</v>
      </c>
      <c r="K301" s="21">
        <v>0</v>
      </c>
      <c r="L301" s="21">
        <v>0</v>
      </c>
      <c r="M301" s="16"/>
    </row>
    <row r="302" spans="2:13" ht="54" x14ac:dyDescent="0.3">
      <c r="B302" s="920"/>
      <c r="C302" s="38" t="s">
        <v>294</v>
      </c>
      <c r="D302" s="17" t="s">
        <v>532</v>
      </c>
      <c r="E302" s="18">
        <v>99040</v>
      </c>
      <c r="F302" s="19">
        <v>0</v>
      </c>
      <c r="G302" s="20">
        <v>99040</v>
      </c>
      <c r="H302" s="20">
        <v>0</v>
      </c>
      <c r="I302" s="21">
        <v>0</v>
      </c>
      <c r="J302" s="20">
        <v>0</v>
      </c>
      <c r="K302" s="21">
        <v>0</v>
      </c>
      <c r="L302" s="21">
        <v>0</v>
      </c>
      <c r="M302" s="16"/>
    </row>
    <row r="303" spans="2:13" ht="72" x14ac:dyDescent="0.3">
      <c r="B303" s="920"/>
      <c r="C303" s="38" t="s">
        <v>295</v>
      </c>
      <c r="D303" s="17" t="s">
        <v>533</v>
      </c>
      <c r="E303" s="18">
        <v>70000</v>
      </c>
      <c r="F303" s="19">
        <v>0</v>
      </c>
      <c r="G303" s="20">
        <v>70000</v>
      </c>
      <c r="H303" s="20">
        <v>0</v>
      </c>
      <c r="I303" s="21">
        <v>0</v>
      </c>
      <c r="J303" s="20">
        <v>0</v>
      </c>
      <c r="K303" s="21">
        <v>0</v>
      </c>
      <c r="L303" s="21">
        <v>0</v>
      </c>
      <c r="M303" s="16"/>
    </row>
    <row r="304" spans="2:13" ht="36" x14ac:dyDescent="0.3">
      <c r="B304" s="920"/>
      <c r="C304" s="38" t="s">
        <v>296</v>
      </c>
      <c r="D304" s="17" t="s">
        <v>534</v>
      </c>
      <c r="E304" s="18">
        <v>60000</v>
      </c>
      <c r="F304" s="19">
        <v>0</v>
      </c>
      <c r="G304" s="20">
        <v>60000</v>
      </c>
      <c r="H304" s="20">
        <v>0</v>
      </c>
      <c r="I304" s="21">
        <v>0</v>
      </c>
      <c r="J304" s="20">
        <v>0</v>
      </c>
      <c r="K304" s="21">
        <v>0</v>
      </c>
      <c r="L304" s="21">
        <v>0</v>
      </c>
      <c r="M304" s="16"/>
    </row>
    <row r="305" spans="2:13" ht="36" x14ac:dyDescent="0.3">
      <c r="B305" s="920"/>
      <c r="C305" s="38" t="s">
        <v>297</v>
      </c>
      <c r="D305" s="17" t="s">
        <v>535</v>
      </c>
      <c r="E305" s="18">
        <v>40000</v>
      </c>
      <c r="F305" s="19">
        <v>0</v>
      </c>
      <c r="G305" s="20">
        <v>40000</v>
      </c>
      <c r="H305" s="20">
        <v>0</v>
      </c>
      <c r="I305" s="21">
        <v>0</v>
      </c>
      <c r="J305" s="20">
        <v>0</v>
      </c>
      <c r="K305" s="21">
        <v>0</v>
      </c>
      <c r="L305" s="21">
        <v>0</v>
      </c>
      <c r="M305" s="16"/>
    </row>
    <row r="306" spans="2:13" ht="36" x14ac:dyDescent="0.3">
      <c r="B306" s="920"/>
      <c r="C306" s="38" t="s">
        <v>298</v>
      </c>
      <c r="D306" s="17" t="s">
        <v>536</v>
      </c>
      <c r="E306" s="18">
        <v>30000</v>
      </c>
      <c r="F306" s="19">
        <v>0</v>
      </c>
      <c r="G306" s="20">
        <v>30000</v>
      </c>
      <c r="H306" s="20">
        <v>0</v>
      </c>
      <c r="I306" s="21">
        <v>0</v>
      </c>
      <c r="J306" s="20">
        <v>0</v>
      </c>
      <c r="K306" s="21">
        <v>0</v>
      </c>
      <c r="L306" s="21">
        <v>0</v>
      </c>
      <c r="M306" s="16"/>
    </row>
    <row r="307" spans="2:13" ht="36" x14ac:dyDescent="0.3">
      <c r="B307" s="920"/>
      <c r="C307" s="38" t="s">
        <v>299</v>
      </c>
      <c r="D307" s="17" t="s">
        <v>537</v>
      </c>
      <c r="E307" s="18">
        <v>3230000</v>
      </c>
      <c r="F307" s="19">
        <v>0</v>
      </c>
      <c r="G307" s="20">
        <v>3230000</v>
      </c>
      <c r="H307" s="20">
        <v>0</v>
      </c>
      <c r="I307" s="21">
        <v>0</v>
      </c>
      <c r="J307" s="20">
        <v>0</v>
      </c>
      <c r="K307" s="21">
        <v>0</v>
      </c>
      <c r="L307" s="21">
        <v>0</v>
      </c>
      <c r="M307" s="16"/>
    </row>
    <row r="308" spans="2:13" ht="54" x14ac:dyDescent="0.3">
      <c r="B308" s="920"/>
      <c r="C308" s="38" t="s">
        <v>300</v>
      </c>
      <c r="D308" s="17" t="s">
        <v>538</v>
      </c>
      <c r="E308" s="18">
        <v>510000</v>
      </c>
      <c r="F308" s="19">
        <v>0</v>
      </c>
      <c r="G308" s="20">
        <v>510000</v>
      </c>
      <c r="H308" s="20">
        <v>0</v>
      </c>
      <c r="I308" s="21">
        <v>0</v>
      </c>
      <c r="J308" s="20">
        <v>0</v>
      </c>
      <c r="K308" s="21">
        <v>0</v>
      </c>
      <c r="L308" s="21">
        <v>0</v>
      </c>
      <c r="M308" s="16"/>
    </row>
    <row r="309" spans="2:13" ht="36" x14ac:dyDescent="0.3">
      <c r="B309" s="920"/>
      <c r="C309" s="38" t="s">
        <v>301</v>
      </c>
      <c r="D309" s="17" t="s">
        <v>539</v>
      </c>
      <c r="E309" s="18">
        <v>258507</v>
      </c>
      <c r="F309" s="19">
        <v>0</v>
      </c>
      <c r="G309" s="20">
        <v>258507</v>
      </c>
      <c r="H309" s="20">
        <v>0</v>
      </c>
      <c r="I309" s="21">
        <v>0</v>
      </c>
      <c r="J309" s="20">
        <v>0</v>
      </c>
      <c r="K309" s="21">
        <v>0</v>
      </c>
      <c r="L309" s="21">
        <v>0</v>
      </c>
      <c r="M309" s="16"/>
    </row>
    <row r="310" spans="2:13" ht="54" x14ac:dyDescent="0.3">
      <c r="B310" s="920"/>
      <c r="C310" s="38" t="s">
        <v>302</v>
      </c>
      <c r="D310" s="17" t="s">
        <v>540</v>
      </c>
      <c r="E310" s="18">
        <v>235000</v>
      </c>
      <c r="F310" s="19">
        <v>0</v>
      </c>
      <c r="G310" s="20">
        <v>235000</v>
      </c>
      <c r="H310" s="20">
        <v>0</v>
      </c>
      <c r="I310" s="21">
        <v>0</v>
      </c>
      <c r="J310" s="20">
        <v>0</v>
      </c>
      <c r="K310" s="21">
        <v>0</v>
      </c>
      <c r="L310" s="21">
        <v>0</v>
      </c>
      <c r="M310" s="16"/>
    </row>
    <row r="311" spans="2:13" ht="90" x14ac:dyDescent="0.3">
      <c r="B311" s="920"/>
      <c r="C311" s="38" t="s">
        <v>303</v>
      </c>
      <c r="D311" s="17" t="s">
        <v>541</v>
      </c>
      <c r="E311" s="18">
        <v>4604400</v>
      </c>
      <c r="F311" s="19">
        <v>0</v>
      </c>
      <c r="G311" s="20">
        <v>4604400</v>
      </c>
      <c r="H311" s="20">
        <v>0</v>
      </c>
      <c r="I311" s="21">
        <v>0</v>
      </c>
      <c r="J311" s="20">
        <v>0</v>
      </c>
      <c r="K311" s="21">
        <v>0</v>
      </c>
      <c r="L311" s="21">
        <v>0</v>
      </c>
      <c r="M311" s="16"/>
    </row>
    <row r="312" spans="2:13" ht="90" x14ac:dyDescent="0.3">
      <c r="B312" s="920"/>
      <c r="C312" s="38" t="s">
        <v>304</v>
      </c>
      <c r="D312" s="17" t="s">
        <v>542</v>
      </c>
      <c r="E312" s="18">
        <v>2500000</v>
      </c>
      <c r="F312" s="19">
        <v>0</v>
      </c>
      <c r="G312" s="20">
        <v>2500000</v>
      </c>
      <c r="H312" s="20">
        <v>0</v>
      </c>
      <c r="I312" s="21">
        <v>0</v>
      </c>
      <c r="J312" s="20">
        <v>0</v>
      </c>
      <c r="K312" s="21">
        <v>0</v>
      </c>
      <c r="L312" s="21">
        <v>0</v>
      </c>
      <c r="M312" s="16"/>
    </row>
    <row r="313" spans="2:13" ht="90" x14ac:dyDescent="0.3">
      <c r="B313" s="920"/>
      <c r="C313" s="38" t="s">
        <v>305</v>
      </c>
      <c r="D313" s="17" t="s">
        <v>543</v>
      </c>
      <c r="E313" s="18">
        <v>680000</v>
      </c>
      <c r="F313" s="19">
        <v>0</v>
      </c>
      <c r="G313" s="20">
        <v>680000</v>
      </c>
      <c r="H313" s="20">
        <v>0</v>
      </c>
      <c r="I313" s="21">
        <v>0</v>
      </c>
      <c r="J313" s="20">
        <v>0</v>
      </c>
      <c r="K313" s="21">
        <v>0</v>
      </c>
      <c r="L313" s="21">
        <v>0</v>
      </c>
      <c r="M313" s="16"/>
    </row>
    <row r="314" spans="2:13" ht="36" x14ac:dyDescent="0.3">
      <c r="B314" s="920"/>
      <c r="C314" s="38" t="s">
        <v>306</v>
      </c>
      <c r="D314" s="17" t="s">
        <v>544</v>
      </c>
      <c r="E314" s="18">
        <v>5000000</v>
      </c>
      <c r="F314" s="19">
        <v>0</v>
      </c>
      <c r="G314" s="20">
        <v>5000000</v>
      </c>
      <c r="H314" s="20">
        <v>0</v>
      </c>
      <c r="I314" s="21">
        <v>0</v>
      </c>
      <c r="J314" s="20">
        <v>0</v>
      </c>
      <c r="K314" s="21">
        <v>0</v>
      </c>
      <c r="L314" s="21">
        <v>0</v>
      </c>
      <c r="M314" s="16"/>
    </row>
    <row r="315" spans="2:13" ht="54" x14ac:dyDescent="0.3">
      <c r="B315" s="920"/>
      <c r="C315" s="38" t="s">
        <v>307</v>
      </c>
      <c r="D315" s="17" t="s">
        <v>545</v>
      </c>
      <c r="E315" s="18">
        <v>100000</v>
      </c>
      <c r="F315" s="19">
        <v>0</v>
      </c>
      <c r="G315" s="20">
        <v>100000</v>
      </c>
      <c r="H315" s="20">
        <v>0</v>
      </c>
      <c r="I315" s="21">
        <v>0</v>
      </c>
      <c r="J315" s="20">
        <v>0</v>
      </c>
      <c r="K315" s="21">
        <v>0</v>
      </c>
      <c r="L315" s="21">
        <v>0</v>
      </c>
      <c r="M315" s="16"/>
    </row>
    <row r="316" spans="2:13" ht="54" x14ac:dyDescent="0.3">
      <c r="B316" s="920"/>
      <c r="C316" s="38" t="s">
        <v>308</v>
      </c>
      <c r="D316" s="17" t="s">
        <v>546</v>
      </c>
      <c r="E316" s="18">
        <v>1162000</v>
      </c>
      <c r="F316" s="19">
        <v>1162000</v>
      </c>
      <c r="G316" s="20">
        <v>0</v>
      </c>
      <c r="H316" s="20">
        <v>0</v>
      </c>
      <c r="I316" s="21">
        <v>0</v>
      </c>
      <c r="J316" s="20">
        <v>0</v>
      </c>
      <c r="K316" s="21">
        <v>0</v>
      </c>
      <c r="L316" s="21">
        <v>0</v>
      </c>
      <c r="M316" s="16"/>
    </row>
    <row r="317" spans="2:13" ht="54" x14ac:dyDescent="0.3">
      <c r="B317" s="920"/>
      <c r="C317" s="38" t="s">
        <v>309</v>
      </c>
      <c r="D317" s="17" t="s">
        <v>547</v>
      </c>
      <c r="E317" s="18">
        <v>240000</v>
      </c>
      <c r="F317" s="19">
        <v>0</v>
      </c>
      <c r="G317" s="20">
        <v>240000</v>
      </c>
      <c r="H317" s="20">
        <v>0</v>
      </c>
      <c r="I317" s="21">
        <v>0</v>
      </c>
      <c r="J317" s="20">
        <v>0</v>
      </c>
      <c r="K317" s="21">
        <v>0</v>
      </c>
      <c r="L317" s="21">
        <v>0</v>
      </c>
      <c r="M317" s="16"/>
    </row>
    <row r="318" spans="2:13" ht="54" x14ac:dyDescent="0.3">
      <c r="B318" s="920"/>
      <c r="C318" s="38" t="s">
        <v>310</v>
      </c>
      <c r="D318" s="17" t="s">
        <v>548</v>
      </c>
      <c r="E318" s="18">
        <v>374000</v>
      </c>
      <c r="F318" s="19">
        <v>0</v>
      </c>
      <c r="G318" s="20">
        <v>374000</v>
      </c>
      <c r="H318" s="20">
        <v>0</v>
      </c>
      <c r="I318" s="21">
        <v>0</v>
      </c>
      <c r="J318" s="20">
        <v>0</v>
      </c>
      <c r="K318" s="21">
        <v>0</v>
      </c>
      <c r="L318" s="21">
        <v>0</v>
      </c>
      <c r="M318" s="16"/>
    </row>
    <row r="319" spans="2:13" ht="54" x14ac:dyDescent="0.3">
      <c r="B319" s="920"/>
      <c r="C319" s="38" t="s">
        <v>311</v>
      </c>
      <c r="D319" s="17" t="s">
        <v>549</v>
      </c>
      <c r="E319" s="18">
        <v>95750</v>
      </c>
      <c r="F319" s="19">
        <v>0</v>
      </c>
      <c r="G319" s="20">
        <v>95750</v>
      </c>
      <c r="H319" s="20">
        <v>0</v>
      </c>
      <c r="I319" s="21">
        <v>0</v>
      </c>
      <c r="J319" s="20">
        <v>0</v>
      </c>
      <c r="K319" s="21">
        <v>0</v>
      </c>
      <c r="L319" s="21">
        <v>0</v>
      </c>
      <c r="M319" s="16"/>
    </row>
    <row r="320" spans="2:13" ht="36" x14ac:dyDescent="0.3">
      <c r="B320" s="920"/>
      <c r="C320" s="38" t="s">
        <v>312</v>
      </c>
      <c r="D320" s="17" t="s">
        <v>550</v>
      </c>
      <c r="E320" s="18">
        <v>388196</v>
      </c>
      <c r="F320" s="19">
        <v>0</v>
      </c>
      <c r="G320" s="20">
        <v>388196</v>
      </c>
      <c r="H320" s="20">
        <v>0</v>
      </c>
      <c r="I320" s="21">
        <v>0</v>
      </c>
      <c r="J320" s="20">
        <v>0</v>
      </c>
      <c r="K320" s="21">
        <v>0</v>
      </c>
      <c r="L320" s="21">
        <v>0</v>
      </c>
      <c r="M320" s="16"/>
    </row>
    <row r="321" spans="2:13" x14ac:dyDescent="0.3">
      <c r="B321" s="921"/>
      <c r="C321" s="22" t="s">
        <v>12</v>
      </c>
      <c r="D321" s="22"/>
      <c r="E321" s="23">
        <f>SUBTOTAL(9,E290:E320)</f>
        <v>25917893</v>
      </c>
      <c r="F321" s="24">
        <f t="shared" ref="F321:L321" si="60">SUBTOTAL(9,F290:F320)</f>
        <v>1162000</v>
      </c>
      <c r="G321" s="25">
        <f t="shared" si="60"/>
        <v>24755893</v>
      </c>
      <c r="H321" s="25">
        <f>SUBTOTAL(9,H290:H320)</f>
        <v>0</v>
      </c>
      <c r="I321" s="26">
        <f>SUBTOTAL(9,I290:I320)</f>
        <v>0</v>
      </c>
      <c r="J321" s="25">
        <f t="shared" si="60"/>
        <v>0</v>
      </c>
      <c r="K321" s="26">
        <f t="shared" si="60"/>
        <v>0</v>
      </c>
      <c r="L321" s="26">
        <f t="shared" si="60"/>
        <v>0</v>
      </c>
      <c r="M321" s="16"/>
    </row>
    <row r="322" spans="2:13" ht="19.95" customHeight="1" x14ac:dyDescent="0.3">
      <c r="B322" s="32" t="s">
        <v>313</v>
      </c>
      <c r="C322" s="33"/>
      <c r="D322" s="33"/>
      <c r="E322" s="34">
        <f t="shared" ref="E322:L322" si="61">SUBTOTAL(9,E290:E321)</f>
        <v>25917893</v>
      </c>
      <c r="F322" s="35">
        <f t="shared" si="61"/>
        <v>1162000</v>
      </c>
      <c r="G322" s="36">
        <f t="shared" si="61"/>
        <v>24755893</v>
      </c>
      <c r="H322" s="36">
        <f>SUBTOTAL(9,H290:H321)</f>
        <v>0</v>
      </c>
      <c r="I322" s="37">
        <f>SUBTOTAL(9,I290:I321)</f>
        <v>0</v>
      </c>
      <c r="J322" s="36">
        <f t="shared" si="61"/>
        <v>0</v>
      </c>
      <c r="K322" s="37">
        <f t="shared" si="61"/>
        <v>0</v>
      </c>
      <c r="L322" s="37">
        <f t="shared" si="61"/>
        <v>0</v>
      </c>
      <c r="M322" s="16"/>
    </row>
    <row r="323" spans="2:13" ht="26.4" customHeight="1" x14ac:dyDescent="0.3">
      <c r="B323" s="10" t="s">
        <v>314</v>
      </c>
      <c r="C323" s="11"/>
      <c r="D323" s="11"/>
      <c r="E323" s="12"/>
      <c r="F323" s="13"/>
      <c r="G323" s="14"/>
      <c r="H323" s="14"/>
      <c r="I323" s="15"/>
      <c r="J323" s="14"/>
      <c r="K323" s="15"/>
      <c r="L323" s="15"/>
      <c r="M323" s="16"/>
    </row>
    <row r="324" spans="2:13" ht="54" x14ac:dyDescent="0.3">
      <c r="B324" s="920" t="s">
        <v>314</v>
      </c>
      <c r="C324" s="17" t="s">
        <v>315</v>
      </c>
      <c r="D324" s="17" t="s">
        <v>551</v>
      </c>
      <c r="E324" s="18">
        <v>3060500</v>
      </c>
      <c r="F324" s="19">
        <v>0</v>
      </c>
      <c r="G324" s="20">
        <v>3060500</v>
      </c>
      <c r="H324" s="20">
        <v>0</v>
      </c>
      <c r="I324" s="21">
        <v>0</v>
      </c>
      <c r="J324" s="20">
        <v>0</v>
      </c>
      <c r="K324" s="21">
        <v>0</v>
      </c>
      <c r="L324" s="21">
        <v>0</v>
      </c>
      <c r="M324" s="16"/>
    </row>
    <row r="325" spans="2:13" ht="36" x14ac:dyDescent="0.3">
      <c r="B325" s="920"/>
      <c r="C325" s="38" t="s">
        <v>316</v>
      </c>
      <c r="D325" s="38" t="s">
        <v>552</v>
      </c>
      <c r="E325" s="28">
        <v>400000</v>
      </c>
      <c r="F325" s="29">
        <v>0</v>
      </c>
      <c r="G325" s="30">
        <v>400000</v>
      </c>
      <c r="H325" s="30">
        <v>0</v>
      </c>
      <c r="I325" s="31">
        <v>0</v>
      </c>
      <c r="J325" s="30">
        <v>0</v>
      </c>
      <c r="K325" s="31">
        <v>0</v>
      </c>
      <c r="L325" s="31">
        <v>0</v>
      </c>
      <c r="M325" s="16"/>
    </row>
    <row r="326" spans="2:13" ht="36" x14ac:dyDescent="0.3">
      <c r="B326" s="920"/>
      <c r="C326" s="38" t="s">
        <v>317</v>
      </c>
      <c r="D326" s="38" t="s">
        <v>553</v>
      </c>
      <c r="E326" s="28">
        <v>328000</v>
      </c>
      <c r="F326" s="29">
        <v>0</v>
      </c>
      <c r="G326" s="30">
        <v>328000</v>
      </c>
      <c r="H326" s="30">
        <v>0</v>
      </c>
      <c r="I326" s="31">
        <v>0</v>
      </c>
      <c r="J326" s="30">
        <v>0</v>
      </c>
      <c r="K326" s="31">
        <v>0</v>
      </c>
      <c r="L326" s="31">
        <v>0</v>
      </c>
      <c r="M326" s="16"/>
    </row>
    <row r="327" spans="2:13" ht="36" x14ac:dyDescent="0.3">
      <c r="B327" s="920"/>
      <c r="C327" s="38" t="s">
        <v>318</v>
      </c>
      <c r="D327" s="38" t="s">
        <v>554</v>
      </c>
      <c r="E327" s="28">
        <v>1990000</v>
      </c>
      <c r="F327" s="29">
        <v>0</v>
      </c>
      <c r="G327" s="30">
        <v>1990000</v>
      </c>
      <c r="H327" s="30">
        <v>0</v>
      </c>
      <c r="I327" s="31">
        <v>0</v>
      </c>
      <c r="J327" s="30">
        <v>0</v>
      </c>
      <c r="K327" s="31">
        <v>0</v>
      </c>
      <c r="L327" s="31">
        <v>0</v>
      </c>
      <c r="M327" s="16"/>
    </row>
    <row r="328" spans="2:13" ht="72" x14ac:dyDescent="0.3">
      <c r="B328" s="920"/>
      <c r="C328" s="38" t="s">
        <v>319</v>
      </c>
      <c r="D328" s="38" t="s">
        <v>555</v>
      </c>
      <c r="E328" s="28">
        <v>1000000</v>
      </c>
      <c r="F328" s="29">
        <v>0</v>
      </c>
      <c r="G328" s="30">
        <v>1000000</v>
      </c>
      <c r="H328" s="30">
        <v>0</v>
      </c>
      <c r="I328" s="31">
        <v>0</v>
      </c>
      <c r="J328" s="30">
        <v>0</v>
      </c>
      <c r="K328" s="31">
        <v>0</v>
      </c>
      <c r="L328" s="31">
        <v>0</v>
      </c>
      <c r="M328" s="16"/>
    </row>
    <row r="329" spans="2:13" ht="144" x14ac:dyDescent="0.3">
      <c r="B329" s="920"/>
      <c r="C329" s="38" t="s">
        <v>320</v>
      </c>
      <c r="D329" s="38" t="s">
        <v>556</v>
      </c>
      <c r="E329" s="28">
        <v>800000</v>
      </c>
      <c r="F329" s="29">
        <v>0</v>
      </c>
      <c r="G329" s="30">
        <v>800000</v>
      </c>
      <c r="H329" s="30">
        <v>0</v>
      </c>
      <c r="I329" s="31">
        <v>0</v>
      </c>
      <c r="J329" s="30">
        <v>0</v>
      </c>
      <c r="K329" s="31">
        <v>0</v>
      </c>
      <c r="L329" s="31">
        <v>0</v>
      </c>
      <c r="M329" s="16"/>
    </row>
    <row r="330" spans="2:13" x14ac:dyDescent="0.3">
      <c r="B330" s="921"/>
      <c r="C330" s="22" t="s">
        <v>12</v>
      </c>
      <c r="D330" s="22"/>
      <c r="E330" s="23">
        <f>SUBTOTAL(9,E324:E329)</f>
        <v>7578500</v>
      </c>
      <c r="F330" s="24">
        <f t="shared" ref="F330:L330" si="62">SUBTOTAL(9,F324:F329)</f>
        <v>0</v>
      </c>
      <c r="G330" s="25">
        <f t="shared" si="62"/>
        <v>7578500</v>
      </c>
      <c r="H330" s="25">
        <f>SUBTOTAL(9,H324:H329)</f>
        <v>0</v>
      </c>
      <c r="I330" s="26">
        <f>SUBTOTAL(9,I324:I329)</f>
        <v>0</v>
      </c>
      <c r="J330" s="25">
        <f t="shared" si="62"/>
        <v>0</v>
      </c>
      <c r="K330" s="26">
        <f t="shared" si="62"/>
        <v>0</v>
      </c>
      <c r="L330" s="26">
        <f t="shared" si="62"/>
        <v>0</v>
      </c>
      <c r="M330" s="16"/>
    </row>
    <row r="331" spans="2:13" ht="19.95" customHeight="1" x14ac:dyDescent="0.3">
      <c r="B331" s="32" t="s">
        <v>321</v>
      </c>
      <c r="C331" s="33"/>
      <c r="D331" s="33"/>
      <c r="E331" s="34">
        <f t="shared" ref="E331:L331" si="63">SUBTOTAL(9,E324:E330)</f>
        <v>7578500</v>
      </c>
      <c r="F331" s="35">
        <f t="shared" si="63"/>
        <v>0</v>
      </c>
      <c r="G331" s="36">
        <f t="shared" si="63"/>
        <v>7578500</v>
      </c>
      <c r="H331" s="36">
        <f>SUBTOTAL(9,H324:H330)</f>
        <v>0</v>
      </c>
      <c r="I331" s="37">
        <f>SUBTOTAL(9,I324:I330)</f>
        <v>0</v>
      </c>
      <c r="J331" s="36">
        <f t="shared" si="63"/>
        <v>0</v>
      </c>
      <c r="K331" s="37">
        <f t="shared" si="63"/>
        <v>0</v>
      </c>
      <c r="L331" s="37">
        <f t="shared" si="63"/>
        <v>0</v>
      </c>
      <c r="M331" s="16"/>
    </row>
    <row r="332" spans="2:13" ht="28.2" customHeight="1" thickBot="1" x14ac:dyDescent="0.35">
      <c r="B332" s="39" t="s">
        <v>557</v>
      </c>
      <c r="C332" s="40"/>
      <c r="D332" s="40"/>
      <c r="E332" s="41">
        <f>SUBTOTAL(9,E5:E331)</f>
        <v>502252987.53514743</v>
      </c>
      <c r="F332" s="42">
        <f t="shared" ref="F332:L332" si="64">SUBTOTAL(9,F5:F331)</f>
        <v>112944068.0258182</v>
      </c>
      <c r="G332" s="43">
        <f t="shared" si="64"/>
        <v>100106951.03999999</v>
      </c>
      <c r="H332" s="43">
        <f>SUBTOTAL(9,H5:H331)</f>
        <v>63248433.729329161</v>
      </c>
      <c r="I332" s="44">
        <f>SUBTOTAL(9,I5:I331)</f>
        <v>1610550</v>
      </c>
      <c r="J332" s="43">
        <f t="shared" si="64"/>
        <v>179965181.18878049</v>
      </c>
      <c r="K332" s="44">
        <f t="shared" si="64"/>
        <v>5606000</v>
      </c>
      <c r="L332" s="44">
        <f t="shared" si="64"/>
        <v>38771803.769401327</v>
      </c>
      <c r="M332" s="16"/>
    </row>
  </sheetData>
  <mergeCells count="41">
    <mergeCell ref="B5:B6"/>
    <mergeCell ref="B7:B13"/>
    <mergeCell ref="B14:B15"/>
    <mergeCell ref="B18:B23"/>
    <mergeCell ref="B24:B25"/>
    <mergeCell ref="B28:B29"/>
    <mergeCell ref="B30:B45"/>
    <mergeCell ref="B46:B49"/>
    <mergeCell ref="B50:B53"/>
    <mergeCell ref="B54:B57"/>
    <mergeCell ref="B58:B66"/>
    <mergeCell ref="B67:B68"/>
    <mergeCell ref="B71:B84"/>
    <mergeCell ref="B85:B87"/>
    <mergeCell ref="B88:B90"/>
    <mergeCell ref="B91:B94"/>
    <mergeCell ref="B97:B101"/>
    <mergeCell ref="B102:B106"/>
    <mergeCell ref="B107:B113"/>
    <mergeCell ref="B116:B118"/>
    <mergeCell ref="B119:B122"/>
    <mergeCell ref="B123:B124"/>
    <mergeCell ref="B127:B130"/>
    <mergeCell ref="B131:B138"/>
    <mergeCell ref="B139:B152"/>
    <mergeCell ref="J2:K2"/>
    <mergeCell ref="B284:B285"/>
    <mergeCell ref="B286:B287"/>
    <mergeCell ref="B290:B321"/>
    <mergeCell ref="B324:B330"/>
    <mergeCell ref="F2:I2"/>
    <mergeCell ref="B248:B255"/>
    <mergeCell ref="B258:B267"/>
    <mergeCell ref="B268:B272"/>
    <mergeCell ref="B273:B275"/>
    <mergeCell ref="B278:B283"/>
    <mergeCell ref="B155:B190"/>
    <mergeCell ref="B191:B201"/>
    <mergeCell ref="B202:B205"/>
    <mergeCell ref="B208:B228"/>
    <mergeCell ref="B229:B247"/>
  </mergeCells>
  <pageMargins left="0.7" right="0.7" top="0.75" bottom="0.75" header="0.3" footer="0.3"/>
  <pageSetup scale="44" orientation="landscape" r:id="rId1"/>
  <headerFooter>
    <oddHeader>&amp;CAppendix C: 2020 New Multi-Year Requests by Funding Source</oddHeader>
    <oddFooter>&amp;C2020 Capital and Operating Budget - Appendix A, B, C, D, E, F, G and H&amp;R&amp;P</oddFooter>
  </headerFooter>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R41"/>
  <sheetViews>
    <sheetView topLeftCell="F1" zoomScale="40" zoomScaleNormal="40" workbookViewId="0">
      <selection activeCell="S16" sqref="S16"/>
    </sheetView>
  </sheetViews>
  <sheetFormatPr defaultColWidth="9.109375" defaultRowHeight="14.4" x14ac:dyDescent="0.3"/>
  <cols>
    <col min="1" max="5" width="9.109375" style="292"/>
    <col min="6" max="18" width="15.6640625" style="292" customWidth="1"/>
    <col min="19" max="16384" width="9.109375" style="292"/>
  </cols>
  <sheetData>
    <row r="40" spans="6:18" ht="61.2" x14ac:dyDescent="0.3">
      <c r="F40" s="845" t="s">
        <v>2731</v>
      </c>
      <c r="G40" s="845"/>
      <c r="H40" s="845"/>
      <c r="I40" s="845"/>
      <c r="J40" s="845"/>
      <c r="K40" s="845"/>
      <c r="L40" s="845"/>
      <c r="M40" s="845"/>
      <c r="N40" s="845"/>
      <c r="O40" s="845"/>
      <c r="P40" s="845"/>
      <c r="Q40" s="845"/>
      <c r="R40" s="845"/>
    </row>
    <row r="41" spans="6:18" ht="36.6" x14ac:dyDescent="0.3">
      <c r="F41" s="846" t="s">
        <v>3247</v>
      </c>
      <c r="G41" s="846"/>
      <c r="H41" s="846"/>
      <c r="I41" s="846"/>
      <c r="J41" s="846"/>
      <c r="K41" s="846"/>
      <c r="L41" s="846"/>
      <c r="M41" s="846"/>
      <c r="N41" s="846"/>
      <c r="O41" s="846"/>
      <c r="P41" s="846"/>
      <c r="Q41" s="846"/>
      <c r="R41" s="846"/>
    </row>
  </sheetData>
  <mergeCells count="2">
    <mergeCell ref="F40:R40"/>
    <mergeCell ref="F41:R41"/>
  </mergeCells>
  <pageMargins left="0.7" right="0.7" top="0.75" bottom="0.75" header="0.3" footer="0.3"/>
  <pageSetup scale="42" orientation="landscape" r:id="rId1"/>
  <headerFooter>
    <oddHeader>&amp;CAppendix D: 2019-2022 Capital Plan &amp; 2020 Capital Budget - Major Projects/Programs</oddHeader>
    <oddFooter>&amp;C2020 Capital and Operating Budget - Appendix A, B, C, D, E, F, G and H&amp;R&amp;P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8"/>
  <sheetViews>
    <sheetView showGridLines="0" view="pageBreakPreview" zoomScale="60" zoomScaleNormal="60" zoomScalePageLayoutView="80" workbookViewId="0">
      <selection activeCell="AC5" sqref="AC5"/>
    </sheetView>
  </sheetViews>
  <sheetFormatPr defaultColWidth="8.88671875" defaultRowHeight="14.4" x14ac:dyDescent="0.3"/>
  <cols>
    <col min="1" max="1" width="3.88671875" style="412" customWidth="1"/>
    <col min="2" max="2" width="16.6640625" style="412" customWidth="1"/>
    <col min="3" max="3" width="32.6640625" style="412" customWidth="1"/>
    <col min="4" max="4" width="37.109375" style="412" customWidth="1"/>
    <col min="5" max="5" width="40.6640625" style="410" customWidth="1"/>
    <col min="6" max="6" width="18.6640625" style="410" customWidth="1"/>
    <col min="7" max="26" width="3.33203125" style="415" customWidth="1"/>
    <col min="27" max="27" width="17.5546875" style="413" customWidth="1"/>
    <col min="28" max="28" width="12.6640625" style="413" customWidth="1"/>
    <col min="29" max="29" width="13.88671875" style="413" customWidth="1"/>
    <col min="30" max="31" width="12.6640625" style="413" customWidth="1"/>
    <col min="32" max="32" width="8.88671875" style="307" customWidth="1"/>
    <col min="33" max="36" width="8.88671875" style="412" customWidth="1"/>
    <col min="37" max="16384" width="8.88671875" style="412"/>
  </cols>
  <sheetData>
    <row r="1" spans="2:32" ht="46.2" x14ac:dyDescent="0.3">
      <c r="B1" s="408"/>
      <c r="C1" s="409"/>
      <c r="D1" s="409"/>
      <c r="G1" s="1058"/>
      <c r="H1" s="1058"/>
      <c r="I1" s="1058"/>
      <c r="J1" s="1058"/>
      <c r="K1" s="1058"/>
      <c r="L1" s="1058"/>
      <c r="M1" s="1058"/>
      <c r="N1" s="1058"/>
      <c r="O1" s="1058"/>
      <c r="P1" s="1058"/>
      <c r="Q1" s="1058"/>
      <c r="R1" s="1058"/>
      <c r="S1" s="1058"/>
      <c r="T1" s="1058"/>
      <c r="U1" s="1058"/>
      <c r="V1" s="1058"/>
      <c r="W1" s="1058"/>
      <c r="X1" s="411"/>
      <c r="Y1" s="411"/>
      <c r="Z1" s="411"/>
      <c r="AE1" s="414"/>
    </row>
    <row r="2" spans="2:32" ht="46.2" x14ac:dyDescent="0.3">
      <c r="B2" s="408"/>
      <c r="AF2" s="416"/>
    </row>
    <row r="3" spans="2:32" ht="13.95" customHeight="1" x14ac:dyDescent="0.3"/>
    <row r="4" spans="2:32" s="417" customFormat="1" ht="34.950000000000003" customHeight="1" x14ac:dyDescent="0.3">
      <c r="B4" s="1059" t="s">
        <v>3164</v>
      </c>
      <c r="C4" s="1061" t="s">
        <v>3165</v>
      </c>
      <c r="D4" s="1067" t="s">
        <v>4039</v>
      </c>
      <c r="E4" s="1063" t="s">
        <v>3166</v>
      </c>
      <c r="F4" s="1065" t="s">
        <v>3167</v>
      </c>
      <c r="G4" s="1050" t="s">
        <v>3168</v>
      </c>
      <c r="H4" s="1050"/>
      <c r="I4" s="1050"/>
      <c r="J4" s="1050"/>
      <c r="K4" s="1050"/>
      <c r="L4" s="1050"/>
      <c r="M4" s="1050"/>
      <c r="N4" s="1050"/>
      <c r="O4" s="1050"/>
      <c r="P4" s="1050"/>
      <c r="Q4" s="1050"/>
      <c r="R4" s="1050"/>
      <c r="S4" s="1050"/>
      <c r="T4" s="1050"/>
      <c r="U4" s="1050"/>
      <c r="V4" s="1050"/>
      <c r="W4" s="1050"/>
      <c r="X4" s="1050"/>
      <c r="Y4" s="1050"/>
      <c r="Z4" s="1050"/>
      <c r="AA4" s="1044" t="s">
        <v>3169</v>
      </c>
      <c r="AB4" s="1046" t="s">
        <v>3170</v>
      </c>
      <c r="AC4" s="1047"/>
      <c r="AD4" s="1047"/>
      <c r="AE4" s="1048"/>
      <c r="AF4" s="2"/>
    </row>
    <row r="5" spans="2:32" s="417" customFormat="1" ht="44.7" customHeight="1" thickBot="1" x14ac:dyDescent="0.35">
      <c r="B5" s="1060"/>
      <c r="C5" s="1062"/>
      <c r="D5" s="1068"/>
      <c r="E5" s="1064"/>
      <c r="F5" s="1066"/>
      <c r="G5" s="1049">
        <v>2019</v>
      </c>
      <c r="H5" s="1049"/>
      <c r="I5" s="1049"/>
      <c r="J5" s="1049"/>
      <c r="K5" s="1049">
        <v>2020</v>
      </c>
      <c r="L5" s="1049"/>
      <c r="M5" s="1049"/>
      <c r="N5" s="1049"/>
      <c r="O5" s="1049">
        <v>2021</v>
      </c>
      <c r="P5" s="1049"/>
      <c r="Q5" s="1049"/>
      <c r="R5" s="1049"/>
      <c r="S5" s="1049">
        <v>2022</v>
      </c>
      <c r="T5" s="1049"/>
      <c r="U5" s="1049"/>
      <c r="V5" s="1049"/>
      <c r="W5" s="1049">
        <v>2023</v>
      </c>
      <c r="X5" s="1049"/>
      <c r="Y5" s="1049"/>
      <c r="Z5" s="1049"/>
      <c r="AA5" s="1045"/>
      <c r="AB5" s="418" t="s">
        <v>3171</v>
      </c>
      <c r="AC5" s="418" t="s">
        <v>4077</v>
      </c>
      <c r="AD5" s="418" t="s">
        <v>3172</v>
      </c>
      <c r="AE5" s="418" t="s">
        <v>3173</v>
      </c>
      <c r="AF5" s="2"/>
    </row>
    <row r="6" spans="2:32" s="422" customFormat="1" ht="135" customHeight="1" x14ac:dyDescent="0.3">
      <c r="B6" s="1069" t="s">
        <v>330</v>
      </c>
      <c r="C6" s="1071" t="s">
        <v>3174</v>
      </c>
      <c r="D6" s="1040" t="s">
        <v>4040</v>
      </c>
      <c r="E6" s="419" t="s">
        <v>3175</v>
      </c>
      <c r="F6" s="420" t="s">
        <v>3176</v>
      </c>
      <c r="G6" s="549"/>
      <c r="H6" s="550"/>
      <c r="I6" s="550"/>
      <c r="J6" s="550"/>
      <c r="K6" s="550"/>
      <c r="L6" s="550"/>
      <c r="M6" s="550"/>
      <c r="N6" s="550"/>
      <c r="O6" s="550"/>
      <c r="P6" s="550"/>
      <c r="Q6" s="550"/>
      <c r="R6" s="550"/>
      <c r="S6" s="529"/>
      <c r="T6" s="529"/>
      <c r="U6" s="529"/>
      <c r="V6" s="529"/>
      <c r="W6" s="529"/>
      <c r="X6" s="529"/>
      <c r="Y6" s="529"/>
      <c r="Z6" s="530"/>
      <c r="AA6" s="977">
        <v>400000000</v>
      </c>
      <c r="AB6" s="1032" t="s">
        <v>3177</v>
      </c>
      <c r="AC6" s="1033"/>
      <c r="AD6" s="1033"/>
      <c r="AE6" s="1034"/>
      <c r="AF6" s="421"/>
    </row>
    <row r="7" spans="2:32" s="422" customFormat="1" ht="135" customHeight="1" thickBot="1" x14ac:dyDescent="0.35">
      <c r="B7" s="1070"/>
      <c r="C7" s="1072"/>
      <c r="D7" s="1041"/>
      <c r="E7" s="625" t="s">
        <v>3178</v>
      </c>
      <c r="F7" s="424" t="s">
        <v>3176</v>
      </c>
      <c r="G7" s="556"/>
      <c r="H7" s="557"/>
      <c r="I7" s="557"/>
      <c r="J7" s="557"/>
      <c r="K7" s="557"/>
      <c r="L7" s="557"/>
      <c r="M7" s="557"/>
      <c r="N7" s="557"/>
      <c r="O7" s="551"/>
      <c r="P7" s="551"/>
      <c r="Q7" s="551"/>
      <c r="R7" s="551"/>
      <c r="S7" s="551"/>
      <c r="T7" s="551"/>
      <c r="U7" s="551"/>
      <c r="V7" s="551"/>
      <c r="W7" s="551"/>
      <c r="X7" s="551"/>
      <c r="Y7" s="531"/>
      <c r="Z7" s="531"/>
      <c r="AA7" s="1022"/>
      <c r="AB7" s="1035"/>
      <c r="AC7" s="1036"/>
      <c r="AD7" s="1036"/>
      <c r="AE7" s="1037"/>
      <c r="AF7" s="421"/>
    </row>
    <row r="8" spans="2:32" s="422" customFormat="1" ht="100.2" customHeight="1" x14ac:dyDescent="0.3">
      <c r="B8" s="1026" t="s">
        <v>331</v>
      </c>
      <c r="C8" s="1038" t="s">
        <v>3179</v>
      </c>
      <c r="D8" s="1042" t="s">
        <v>4041</v>
      </c>
      <c r="E8" s="425" t="s">
        <v>3180</v>
      </c>
      <c r="F8" s="622" t="s">
        <v>3176</v>
      </c>
      <c r="G8" s="549"/>
      <c r="H8" s="550"/>
      <c r="I8" s="550"/>
      <c r="J8" s="550"/>
      <c r="K8" s="550"/>
      <c r="L8" s="550"/>
      <c r="M8" s="550"/>
      <c r="N8" s="550"/>
      <c r="O8" s="550"/>
      <c r="P8" s="550"/>
      <c r="Q8" s="550"/>
      <c r="R8" s="550"/>
      <c r="S8" s="529"/>
      <c r="T8" s="529"/>
      <c r="U8" s="529"/>
      <c r="V8" s="529"/>
      <c r="W8" s="529"/>
      <c r="X8" s="529"/>
      <c r="Y8" s="529"/>
      <c r="Z8" s="530"/>
      <c r="AA8" s="977">
        <v>37500000</v>
      </c>
      <c r="AB8" s="1032" t="s">
        <v>3181</v>
      </c>
      <c r="AC8" s="1033"/>
      <c r="AD8" s="1033"/>
      <c r="AE8" s="1034"/>
      <c r="AF8" s="421"/>
    </row>
    <row r="9" spans="2:32" s="422" customFormat="1" ht="100.2" customHeight="1" x14ac:dyDescent="0.3">
      <c r="B9" s="1027"/>
      <c r="C9" s="1039"/>
      <c r="D9" s="1043"/>
      <c r="E9" s="425" t="s">
        <v>3182</v>
      </c>
      <c r="F9" s="622" t="s">
        <v>3176</v>
      </c>
      <c r="G9" s="558"/>
      <c r="H9" s="559"/>
      <c r="I9" s="559"/>
      <c r="J9" s="559"/>
      <c r="K9" s="559"/>
      <c r="L9" s="559"/>
      <c r="M9" s="559"/>
      <c r="N9" s="559"/>
      <c r="O9" s="552"/>
      <c r="P9" s="552"/>
      <c r="Q9" s="552"/>
      <c r="R9" s="552"/>
      <c r="S9" s="552"/>
      <c r="T9" s="552"/>
      <c r="U9" s="552"/>
      <c r="V9" s="552"/>
      <c r="W9" s="552"/>
      <c r="X9" s="552"/>
      <c r="Y9" s="533"/>
      <c r="Z9" s="533"/>
      <c r="AA9" s="955"/>
      <c r="AB9" s="1035"/>
      <c r="AC9" s="1036"/>
      <c r="AD9" s="1036"/>
      <c r="AE9" s="1037"/>
      <c r="AF9" s="421"/>
    </row>
    <row r="10" spans="2:32" s="422" customFormat="1" ht="49.95" customHeight="1" x14ac:dyDescent="0.3">
      <c r="B10" s="1027"/>
      <c r="C10" s="1013" t="s">
        <v>3183</v>
      </c>
      <c r="D10" s="1029" t="s">
        <v>4042</v>
      </c>
      <c r="E10" s="1016" t="s">
        <v>3184</v>
      </c>
      <c r="F10" s="1019" t="s">
        <v>3185</v>
      </c>
      <c r="G10" s="566"/>
      <c r="H10" s="567"/>
      <c r="I10" s="567"/>
      <c r="J10" s="567"/>
      <c r="K10" s="567"/>
      <c r="L10" s="567"/>
      <c r="M10" s="559"/>
      <c r="N10" s="559"/>
      <c r="O10" s="559"/>
      <c r="P10" s="559"/>
      <c r="Q10" s="559"/>
      <c r="R10" s="559"/>
      <c r="S10" s="552"/>
      <c r="T10" s="552"/>
      <c r="U10" s="552"/>
      <c r="V10" s="552"/>
      <c r="W10" s="552"/>
      <c r="X10" s="552"/>
      <c r="Y10" s="552"/>
      <c r="Z10" s="552"/>
      <c r="AA10" s="953">
        <f>70000000+4730000+29000000</f>
        <v>103730000</v>
      </c>
      <c r="AB10" s="1023">
        <v>23230000</v>
      </c>
      <c r="AC10" s="999">
        <v>6400000</v>
      </c>
      <c r="AD10" s="1002">
        <v>37050000</v>
      </c>
      <c r="AE10" s="1005">
        <v>37050000</v>
      </c>
      <c r="AF10" s="421"/>
    </row>
    <row r="11" spans="2:32" s="422" customFormat="1" ht="49.95" customHeight="1" x14ac:dyDescent="0.3">
      <c r="B11" s="1027"/>
      <c r="C11" s="1014"/>
      <c r="D11" s="1030"/>
      <c r="E11" s="1017"/>
      <c r="F11" s="1020"/>
      <c r="G11" s="532"/>
      <c r="H11" s="533"/>
      <c r="I11" s="533"/>
      <c r="J11" s="533"/>
      <c r="K11" s="567"/>
      <c r="L11" s="567"/>
      <c r="M11" s="567"/>
      <c r="N11" s="567"/>
      <c r="O11" s="567"/>
      <c r="P11" s="567"/>
      <c r="Q11" s="559"/>
      <c r="R11" s="559"/>
      <c r="S11" s="559"/>
      <c r="T11" s="559"/>
      <c r="U11" s="559"/>
      <c r="V11" s="559"/>
      <c r="W11" s="552"/>
      <c r="X11" s="552"/>
      <c r="Y11" s="552"/>
      <c r="Z11" s="552"/>
      <c r="AA11" s="954"/>
      <c r="AB11" s="1024"/>
      <c r="AC11" s="1000"/>
      <c r="AD11" s="1003"/>
      <c r="AE11" s="1006"/>
      <c r="AF11" s="421"/>
    </row>
    <row r="12" spans="2:32" s="422" customFormat="1" ht="49.95" customHeight="1" x14ac:dyDescent="0.3">
      <c r="B12" s="1027"/>
      <c r="C12" s="1014"/>
      <c r="D12" s="1030"/>
      <c r="E12" s="1017"/>
      <c r="F12" s="1020"/>
      <c r="G12" s="532"/>
      <c r="H12" s="533"/>
      <c r="I12" s="533"/>
      <c r="J12" s="533"/>
      <c r="K12" s="533"/>
      <c r="L12" s="533"/>
      <c r="M12" s="533"/>
      <c r="N12" s="533"/>
      <c r="O12" s="567"/>
      <c r="P12" s="567"/>
      <c r="Q12" s="567"/>
      <c r="R12" s="567"/>
      <c r="S12" s="567"/>
      <c r="T12" s="567"/>
      <c r="U12" s="559"/>
      <c r="V12" s="559"/>
      <c r="W12" s="559"/>
      <c r="X12" s="559"/>
      <c r="Y12" s="559"/>
      <c r="Z12" s="559"/>
      <c r="AA12" s="954"/>
      <c r="AB12" s="1024"/>
      <c r="AC12" s="1000"/>
      <c r="AD12" s="1003"/>
      <c r="AE12" s="1006"/>
      <c r="AF12" s="421"/>
    </row>
    <row r="13" spans="2:32" s="422" customFormat="1" ht="49.95" customHeight="1" thickBot="1" x14ac:dyDescent="0.35">
      <c r="B13" s="1028"/>
      <c r="C13" s="1015"/>
      <c r="D13" s="1031"/>
      <c r="E13" s="1018"/>
      <c r="F13" s="1021"/>
      <c r="G13" s="534"/>
      <c r="H13" s="534"/>
      <c r="I13" s="534"/>
      <c r="J13" s="534"/>
      <c r="K13" s="534"/>
      <c r="L13" s="534"/>
      <c r="M13" s="534"/>
      <c r="N13" s="534"/>
      <c r="O13" s="534"/>
      <c r="P13" s="534"/>
      <c r="Q13" s="534"/>
      <c r="R13" s="534"/>
      <c r="S13" s="567"/>
      <c r="T13" s="567"/>
      <c r="U13" s="567"/>
      <c r="V13" s="567"/>
      <c r="W13" s="567"/>
      <c r="X13" s="567"/>
      <c r="Y13" s="559"/>
      <c r="Z13" s="559"/>
      <c r="AA13" s="1022"/>
      <c r="AB13" s="1025"/>
      <c r="AC13" s="1001"/>
      <c r="AD13" s="1004"/>
      <c r="AE13" s="1007"/>
      <c r="AF13" s="421"/>
    </row>
    <row r="14" spans="2:32" s="430" customFormat="1" ht="90" x14ac:dyDescent="0.3">
      <c r="B14" s="968" t="s">
        <v>3186</v>
      </c>
      <c r="C14" s="426" t="s">
        <v>3187</v>
      </c>
      <c r="D14" s="427" t="s">
        <v>4043</v>
      </c>
      <c r="E14" s="427" t="s">
        <v>3188</v>
      </c>
      <c r="F14" s="428" t="s">
        <v>3176</v>
      </c>
      <c r="G14" s="560"/>
      <c r="H14" s="561"/>
      <c r="I14" s="561"/>
      <c r="J14" s="550"/>
      <c r="K14" s="550"/>
      <c r="L14" s="550"/>
      <c r="M14" s="550"/>
      <c r="N14" s="550"/>
      <c r="O14" s="550"/>
      <c r="P14" s="550"/>
      <c r="Q14" s="550"/>
      <c r="R14" s="550"/>
      <c r="S14" s="550"/>
      <c r="T14" s="550"/>
      <c r="U14" s="550"/>
      <c r="V14" s="550"/>
      <c r="W14" s="550"/>
      <c r="X14" s="550"/>
      <c r="Y14" s="529"/>
      <c r="Z14" s="530"/>
      <c r="AA14" s="977">
        <v>16000000</v>
      </c>
      <c r="AB14" s="1008">
        <v>900000</v>
      </c>
      <c r="AC14" s="1010" t="s">
        <v>3176</v>
      </c>
      <c r="AD14" s="1011">
        <v>7000000</v>
      </c>
      <c r="AE14" s="1012">
        <v>8100000</v>
      </c>
      <c r="AF14" s="429"/>
    </row>
    <row r="15" spans="2:32" s="430" customFormat="1" ht="72" x14ac:dyDescent="0.3">
      <c r="B15" s="969"/>
      <c r="C15" s="431" t="s">
        <v>3189</v>
      </c>
      <c r="D15" s="432" t="s">
        <v>4044</v>
      </c>
      <c r="E15" s="432" t="s">
        <v>3190</v>
      </c>
      <c r="F15" s="433" t="s">
        <v>3191</v>
      </c>
      <c r="G15" s="533"/>
      <c r="H15" s="567"/>
      <c r="I15" s="567"/>
      <c r="J15" s="567"/>
      <c r="K15" s="559"/>
      <c r="L15" s="559"/>
      <c r="M15" s="559"/>
      <c r="N15" s="559"/>
      <c r="O15" s="559"/>
      <c r="P15" s="559"/>
      <c r="Q15" s="552"/>
      <c r="R15" s="552"/>
      <c r="S15" s="552"/>
      <c r="T15" s="552"/>
      <c r="U15" s="552"/>
      <c r="V15" s="552"/>
      <c r="W15" s="552"/>
      <c r="X15" s="552"/>
      <c r="Y15" s="533"/>
      <c r="Z15" s="535"/>
      <c r="AA15" s="955"/>
      <c r="AB15" s="1009"/>
      <c r="AC15" s="980"/>
      <c r="AD15" s="966"/>
      <c r="AE15" s="967"/>
      <c r="AF15" s="429"/>
    </row>
    <row r="16" spans="2:32" s="430" customFormat="1" ht="63" x14ac:dyDescent="0.3">
      <c r="B16" s="969"/>
      <c r="C16" s="431" t="s">
        <v>3192</v>
      </c>
      <c r="D16" s="432" t="s">
        <v>4045</v>
      </c>
      <c r="E16" s="432" t="s">
        <v>3193</v>
      </c>
      <c r="F16" s="433" t="s">
        <v>3191</v>
      </c>
      <c r="G16" s="567"/>
      <c r="H16" s="567"/>
      <c r="I16" s="567"/>
      <c r="J16" s="567"/>
      <c r="K16" s="567"/>
      <c r="L16" s="567"/>
      <c r="M16" s="567"/>
      <c r="N16" s="567"/>
      <c r="O16" s="559"/>
      <c r="P16" s="559"/>
      <c r="Q16" s="559"/>
      <c r="R16" s="559"/>
      <c r="S16" s="552"/>
      <c r="T16" s="552"/>
      <c r="U16" s="552"/>
      <c r="V16" s="552"/>
      <c r="W16" s="552"/>
      <c r="X16" s="552"/>
      <c r="Y16" s="533"/>
      <c r="Z16" s="535"/>
      <c r="AA16" s="434">
        <v>10500000</v>
      </c>
      <c r="AB16" s="435">
        <v>800000</v>
      </c>
      <c r="AC16" s="436">
        <v>200000</v>
      </c>
      <c r="AD16" s="437">
        <v>6000000</v>
      </c>
      <c r="AE16" s="438">
        <v>3500000</v>
      </c>
      <c r="AF16" s="429" t="s">
        <v>3249</v>
      </c>
    </row>
    <row r="17" spans="2:32" s="430" customFormat="1" ht="54" x14ac:dyDescent="0.3">
      <c r="B17" s="969"/>
      <c r="C17" s="431" t="s">
        <v>3194</v>
      </c>
      <c r="D17" s="432" t="s">
        <v>4045</v>
      </c>
      <c r="E17" s="432" t="s">
        <v>3193</v>
      </c>
      <c r="F17" s="433" t="s">
        <v>3191</v>
      </c>
      <c r="G17" s="567"/>
      <c r="H17" s="567"/>
      <c r="I17" s="567"/>
      <c r="J17" s="567"/>
      <c r="K17" s="567"/>
      <c r="L17" s="567"/>
      <c r="M17" s="567"/>
      <c r="N17" s="567"/>
      <c r="O17" s="559"/>
      <c r="P17" s="559"/>
      <c r="Q17" s="559"/>
      <c r="R17" s="559"/>
      <c r="S17" s="552"/>
      <c r="T17" s="552"/>
      <c r="U17" s="552"/>
      <c r="V17" s="552"/>
      <c r="W17" s="552"/>
      <c r="X17" s="552"/>
      <c r="Y17" s="552"/>
      <c r="Z17" s="535"/>
      <c r="AA17" s="439">
        <v>6000000</v>
      </c>
      <c r="AB17" s="435">
        <v>800000</v>
      </c>
      <c r="AC17" s="436">
        <v>350000</v>
      </c>
      <c r="AD17" s="437">
        <v>2400000</v>
      </c>
      <c r="AE17" s="438">
        <v>2450000</v>
      </c>
      <c r="AF17" s="429" t="s">
        <v>3249</v>
      </c>
    </row>
    <row r="18" spans="2:32" s="430" customFormat="1" ht="90" x14ac:dyDescent="0.3">
      <c r="B18" s="969"/>
      <c r="C18" s="431" t="s">
        <v>3195</v>
      </c>
      <c r="D18" s="432" t="s">
        <v>4046</v>
      </c>
      <c r="E18" s="432" t="s">
        <v>3193</v>
      </c>
      <c r="F18" s="433" t="s">
        <v>3191</v>
      </c>
      <c r="G18" s="567"/>
      <c r="H18" s="567"/>
      <c r="I18" s="567"/>
      <c r="J18" s="567"/>
      <c r="K18" s="567"/>
      <c r="L18" s="567"/>
      <c r="M18" s="567"/>
      <c r="N18" s="567"/>
      <c r="O18" s="559"/>
      <c r="P18" s="559"/>
      <c r="Q18" s="559"/>
      <c r="R18" s="559"/>
      <c r="S18" s="552"/>
      <c r="T18" s="552"/>
      <c r="U18" s="552"/>
      <c r="V18" s="552"/>
      <c r="W18" s="533"/>
      <c r="X18" s="533"/>
      <c r="Y18" s="533"/>
      <c r="Z18" s="535"/>
      <c r="AA18" s="434">
        <v>8400000</v>
      </c>
      <c r="AB18" s="435">
        <v>150000</v>
      </c>
      <c r="AC18" s="436">
        <v>1000000</v>
      </c>
      <c r="AD18" s="437">
        <v>1000000</v>
      </c>
      <c r="AE18" s="438">
        <v>6250000</v>
      </c>
      <c r="AF18" s="429"/>
    </row>
    <row r="19" spans="2:32" s="430" customFormat="1" ht="63" x14ac:dyDescent="0.3">
      <c r="B19" s="969"/>
      <c r="C19" s="431" t="s">
        <v>3196</v>
      </c>
      <c r="D19" s="432" t="s">
        <v>4047</v>
      </c>
      <c r="E19" s="432" t="s">
        <v>3193</v>
      </c>
      <c r="F19" s="433" t="s">
        <v>3191</v>
      </c>
      <c r="G19" s="567"/>
      <c r="H19" s="567"/>
      <c r="I19" s="567"/>
      <c r="J19" s="567"/>
      <c r="K19" s="567"/>
      <c r="L19" s="567"/>
      <c r="M19" s="567"/>
      <c r="N19" s="567"/>
      <c r="O19" s="559"/>
      <c r="P19" s="559"/>
      <c r="Q19" s="559"/>
      <c r="R19" s="559"/>
      <c r="S19" s="552"/>
      <c r="T19" s="552"/>
      <c r="U19" s="552"/>
      <c r="V19" s="552"/>
      <c r="W19" s="533"/>
      <c r="X19" s="533"/>
      <c r="Y19" s="533"/>
      <c r="Z19" s="535"/>
      <c r="AA19" s="439">
        <v>12000000</v>
      </c>
      <c r="AB19" s="435">
        <v>1500000</v>
      </c>
      <c r="AC19" s="436">
        <v>0</v>
      </c>
      <c r="AD19" s="437">
        <v>5000000</v>
      </c>
      <c r="AE19" s="438">
        <v>5500000</v>
      </c>
      <c r="AF19" s="429"/>
    </row>
    <row r="20" spans="2:32" s="430" customFormat="1" ht="72.599999999999994" thickBot="1" x14ac:dyDescent="0.35">
      <c r="B20" s="970"/>
      <c r="C20" s="440" t="s">
        <v>3197</v>
      </c>
      <c r="D20" s="441" t="s">
        <v>4048</v>
      </c>
      <c r="E20" s="441" t="s">
        <v>3198</v>
      </c>
      <c r="F20" s="442" t="s">
        <v>3191</v>
      </c>
      <c r="G20" s="568"/>
      <c r="H20" s="568"/>
      <c r="I20" s="568"/>
      <c r="J20" s="568"/>
      <c r="K20" s="567"/>
      <c r="L20" s="567"/>
      <c r="M20" s="567"/>
      <c r="N20" s="567"/>
      <c r="O20" s="559"/>
      <c r="P20" s="559"/>
      <c r="Q20" s="559"/>
      <c r="R20" s="559"/>
      <c r="S20" s="559"/>
      <c r="T20" s="552"/>
      <c r="U20" s="552"/>
      <c r="V20" s="552"/>
      <c r="W20" s="552"/>
      <c r="X20" s="552"/>
      <c r="Y20" s="552"/>
      <c r="Z20" s="552"/>
      <c r="AA20" s="443">
        <v>10000000</v>
      </c>
      <c r="AB20" s="444">
        <v>0</v>
      </c>
      <c r="AC20" s="445">
        <v>500000</v>
      </c>
      <c r="AD20" s="446">
        <v>9500000</v>
      </c>
      <c r="AE20" s="447">
        <v>0</v>
      </c>
      <c r="AF20" s="429"/>
    </row>
    <row r="21" spans="2:32" s="430" customFormat="1" ht="72" customHeight="1" x14ac:dyDescent="0.3">
      <c r="B21" s="1073" t="s">
        <v>2483</v>
      </c>
      <c r="C21" s="448" t="s">
        <v>3199</v>
      </c>
      <c r="D21" s="830" t="s">
        <v>4049</v>
      </c>
      <c r="E21" s="449" t="s">
        <v>3200</v>
      </c>
      <c r="F21" s="450" t="s">
        <v>3176</v>
      </c>
      <c r="G21" s="560"/>
      <c r="H21" s="561"/>
      <c r="I21" s="550"/>
      <c r="J21" s="550"/>
      <c r="K21" s="550"/>
      <c r="L21" s="550"/>
      <c r="M21" s="550"/>
      <c r="N21" s="550"/>
      <c r="O21" s="550"/>
      <c r="P21" s="550"/>
      <c r="Q21" s="536"/>
      <c r="R21" s="536"/>
      <c r="S21" s="536"/>
      <c r="T21" s="536"/>
      <c r="U21" s="536"/>
      <c r="V21" s="536"/>
      <c r="W21" s="536"/>
      <c r="X21" s="536"/>
      <c r="Y21" s="536"/>
      <c r="Z21" s="537"/>
      <c r="AA21" s="451">
        <v>2000000</v>
      </c>
      <c r="AB21" s="984" t="s">
        <v>3201</v>
      </c>
      <c r="AC21" s="985"/>
      <c r="AD21" s="985"/>
      <c r="AE21" s="986"/>
      <c r="AF21" s="429"/>
    </row>
    <row r="22" spans="2:32" s="430" customFormat="1" ht="72" customHeight="1" x14ac:dyDescent="0.3">
      <c r="B22" s="1074"/>
      <c r="C22" s="623" t="s">
        <v>3202</v>
      </c>
      <c r="D22" s="831" t="s">
        <v>4050</v>
      </c>
      <c r="E22" s="452" t="s">
        <v>3203</v>
      </c>
      <c r="F22" s="453" t="s">
        <v>3176</v>
      </c>
      <c r="G22" s="559"/>
      <c r="H22" s="559"/>
      <c r="I22" s="559"/>
      <c r="J22" s="559"/>
      <c r="K22" s="559"/>
      <c r="L22" s="552"/>
      <c r="M22" s="552"/>
      <c r="N22" s="552"/>
      <c r="O22" s="552"/>
      <c r="P22" s="552"/>
      <c r="Q22" s="552"/>
      <c r="R22" s="552"/>
      <c r="S22" s="552"/>
      <c r="T22" s="533"/>
      <c r="U22" s="533"/>
      <c r="V22" s="533"/>
      <c r="W22" s="533"/>
      <c r="X22" s="533"/>
      <c r="Y22" s="533"/>
      <c r="Z22" s="535"/>
      <c r="AA22" s="454">
        <v>16000000</v>
      </c>
      <c r="AB22" s="987" t="s">
        <v>3201</v>
      </c>
      <c r="AC22" s="988"/>
      <c r="AD22" s="988"/>
      <c r="AE22" s="989"/>
      <c r="AF22" s="429"/>
    </row>
    <row r="23" spans="2:32" s="430" customFormat="1" ht="72" customHeight="1" thickBot="1" x14ac:dyDescent="0.35">
      <c r="B23" s="1075"/>
      <c r="C23" s="455" t="s">
        <v>3204</v>
      </c>
      <c r="D23" s="832" t="s">
        <v>4051</v>
      </c>
      <c r="E23" s="621" t="s">
        <v>3205</v>
      </c>
      <c r="F23" s="456" t="s">
        <v>3176</v>
      </c>
      <c r="G23" s="559"/>
      <c r="H23" s="559"/>
      <c r="I23" s="559"/>
      <c r="J23" s="559"/>
      <c r="K23" s="559"/>
      <c r="L23" s="559"/>
      <c r="M23" s="559"/>
      <c r="N23" s="559"/>
      <c r="O23" s="559"/>
      <c r="P23" s="559"/>
      <c r="Q23" s="552"/>
      <c r="R23" s="552"/>
      <c r="S23" s="552"/>
      <c r="T23" s="552"/>
      <c r="U23" s="552"/>
      <c r="V23" s="552"/>
      <c r="W23" s="552"/>
      <c r="X23" s="552"/>
      <c r="Y23" s="538"/>
      <c r="Z23" s="539"/>
      <c r="AA23" s="457">
        <v>15000000</v>
      </c>
      <c r="AB23" s="990" t="s">
        <v>3201</v>
      </c>
      <c r="AC23" s="991"/>
      <c r="AD23" s="991"/>
      <c r="AE23" s="992"/>
      <c r="AF23" s="429"/>
    </row>
    <row r="24" spans="2:32" s="462" customFormat="1" ht="72" customHeight="1" x14ac:dyDescent="0.3">
      <c r="B24" s="969" t="s">
        <v>381</v>
      </c>
      <c r="C24" s="458" t="s">
        <v>3206</v>
      </c>
      <c r="D24" s="833" t="s">
        <v>4052</v>
      </c>
      <c r="E24" s="624" t="s">
        <v>3203</v>
      </c>
      <c r="F24" s="459" t="s">
        <v>3176</v>
      </c>
      <c r="G24" s="559"/>
      <c r="H24" s="559"/>
      <c r="I24" s="559"/>
      <c r="J24" s="559"/>
      <c r="K24" s="559"/>
      <c r="L24" s="559"/>
      <c r="M24" s="552"/>
      <c r="N24" s="552"/>
      <c r="O24" s="552"/>
      <c r="P24" s="552"/>
      <c r="Q24" s="552"/>
      <c r="R24" s="552"/>
      <c r="S24" s="552"/>
      <c r="T24" s="552"/>
      <c r="U24" s="533"/>
      <c r="V24" s="533"/>
      <c r="W24" s="533"/>
      <c r="X24" s="533"/>
      <c r="Y24" s="533"/>
      <c r="Z24" s="535"/>
      <c r="AA24" s="460">
        <f>5700000+1400000</f>
        <v>7100000</v>
      </c>
      <c r="AB24" s="993" t="s">
        <v>3201</v>
      </c>
      <c r="AC24" s="994"/>
      <c r="AD24" s="994"/>
      <c r="AE24" s="995"/>
      <c r="AF24" s="461"/>
    </row>
    <row r="25" spans="2:32" s="462" customFormat="1" ht="72" customHeight="1" x14ac:dyDescent="0.3">
      <c r="B25" s="969"/>
      <c r="C25" s="458" t="s">
        <v>3207</v>
      </c>
      <c r="D25" s="834" t="s">
        <v>4053</v>
      </c>
      <c r="E25" s="624" t="s">
        <v>3203</v>
      </c>
      <c r="F25" s="459" t="s">
        <v>3176</v>
      </c>
      <c r="G25" s="567"/>
      <c r="H25" s="559"/>
      <c r="I25" s="559"/>
      <c r="J25" s="559"/>
      <c r="K25" s="559"/>
      <c r="L25" s="559"/>
      <c r="M25" s="559"/>
      <c r="N25" s="552"/>
      <c r="O25" s="552"/>
      <c r="P25" s="552"/>
      <c r="Q25" s="552"/>
      <c r="R25" s="552"/>
      <c r="S25" s="552"/>
      <c r="T25" s="540"/>
      <c r="U25" s="540"/>
      <c r="V25" s="540"/>
      <c r="W25" s="540"/>
      <c r="X25" s="540"/>
      <c r="Y25" s="540"/>
      <c r="Z25" s="541"/>
      <c r="AA25" s="463">
        <v>18000000</v>
      </c>
      <c r="AB25" s="464">
        <v>2000000</v>
      </c>
      <c r="AC25" s="465">
        <v>16000000</v>
      </c>
      <c r="AD25" s="466">
        <v>0</v>
      </c>
      <c r="AE25" s="467">
        <v>0</v>
      </c>
      <c r="AF25" s="461"/>
    </row>
    <row r="26" spans="2:32" s="462" customFormat="1" ht="72" customHeight="1" x14ac:dyDescent="0.3">
      <c r="B26" s="969"/>
      <c r="C26" s="458" t="s">
        <v>3208</v>
      </c>
      <c r="D26" s="833" t="s">
        <v>4054</v>
      </c>
      <c r="E26" s="624" t="s">
        <v>3209</v>
      </c>
      <c r="F26" s="459" t="s">
        <v>3176</v>
      </c>
      <c r="G26" s="559"/>
      <c r="H26" s="559"/>
      <c r="I26" s="559"/>
      <c r="J26" s="559"/>
      <c r="K26" s="559"/>
      <c r="L26" s="559"/>
      <c r="M26" s="559"/>
      <c r="N26" s="559"/>
      <c r="O26" s="552"/>
      <c r="P26" s="552"/>
      <c r="Q26" s="552"/>
      <c r="R26" s="552"/>
      <c r="S26" s="552"/>
      <c r="T26" s="552"/>
      <c r="U26" s="552"/>
      <c r="V26" s="552"/>
      <c r="W26" s="540"/>
      <c r="X26" s="540"/>
      <c r="Y26" s="540"/>
      <c r="Z26" s="541"/>
      <c r="AA26" s="468">
        <v>7400000</v>
      </c>
      <c r="AB26" s="993" t="s">
        <v>3201</v>
      </c>
      <c r="AC26" s="994"/>
      <c r="AD26" s="994"/>
      <c r="AE26" s="995"/>
      <c r="AF26" s="461"/>
    </row>
    <row r="27" spans="2:32" s="462" customFormat="1" ht="72" customHeight="1" x14ac:dyDescent="0.3">
      <c r="B27" s="969"/>
      <c r="C27" s="469" t="s">
        <v>3210</v>
      </c>
      <c r="D27" s="834" t="s">
        <v>4055</v>
      </c>
      <c r="E27" s="624" t="s">
        <v>3205</v>
      </c>
      <c r="F27" s="459" t="s">
        <v>3176</v>
      </c>
      <c r="G27" s="559"/>
      <c r="H27" s="559"/>
      <c r="I27" s="559"/>
      <c r="J27" s="559"/>
      <c r="K27" s="559"/>
      <c r="L27" s="559"/>
      <c r="M27" s="559"/>
      <c r="N27" s="559"/>
      <c r="O27" s="559"/>
      <c r="P27" s="559"/>
      <c r="Q27" s="552"/>
      <c r="R27" s="552"/>
      <c r="S27" s="552"/>
      <c r="T27" s="552"/>
      <c r="U27" s="552"/>
      <c r="V27" s="552"/>
      <c r="W27" s="552"/>
      <c r="X27" s="552"/>
      <c r="Y27" s="540"/>
      <c r="Z27" s="541"/>
      <c r="AA27" s="468">
        <f>37400000+40000000</f>
        <v>77400000</v>
      </c>
      <c r="AB27" s="996" t="s">
        <v>3211</v>
      </c>
      <c r="AC27" s="997"/>
      <c r="AD27" s="997"/>
      <c r="AE27" s="998"/>
      <c r="AF27" s="461"/>
    </row>
    <row r="28" spans="2:32" s="477" customFormat="1" ht="72" customHeight="1" x14ac:dyDescent="0.3">
      <c r="B28" s="969"/>
      <c r="C28" s="470" t="s">
        <v>3212</v>
      </c>
      <c r="D28" s="833" t="s">
        <v>4056</v>
      </c>
      <c r="E28" s="432" t="s">
        <v>3190</v>
      </c>
      <c r="F28" s="433" t="s">
        <v>3191</v>
      </c>
      <c r="G28" s="567"/>
      <c r="H28" s="567"/>
      <c r="I28" s="567"/>
      <c r="J28" s="567"/>
      <c r="K28" s="567"/>
      <c r="L28" s="567"/>
      <c r="M28" s="559"/>
      <c r="N28" s="559"/>
      <c r="O28" s="559"/>
      <c r="P28" s="559"/>
      <c r="Q28" s="559"/>
      <c r="R28" s="559"/>
      <c r="S28" s="559"/>
      <c r="T28" s="552"/>
      <c r="U28" s="552"/>
      <c r="V28" s="552"/>
      <c r="W28" s="552"/>
      <c r="X28" s="552"/>
      <c r="Y28" s="552"/>
      <c r="Z28" s="552"/>
      <c r="AA28" s="471">
        <v>23800000</v>
      </c>
      <c r="AB28" s="472">
        <v>1000000</v>
      </c>
      <c r="AC28" s="473">
        <v>6500000</v>
      </c>
      <c r="AD28" s="474">
        <v>0</v>
      </c>
      <c r="AE28" s="475">
        <v>16300000</v>
      </c>
      <c r="AF28" s="476"/>
    </row>
    <row r="29" spans="2:32" s="477" customFormat="1" ht="72" customHeight="1" x14ac:dyDescent="0.3">
      <c r="B29" s="969"/>
      <c r="C29" s="478" t="s">
        <v>3213</v>
      </c>
      <c r="D29" s="833" t="s">
        <v>4057</v>
      </c>
      <c r="E29" s="432" t="s">
        <v>3190</v>
      </c>
      <c r="F29" s="433" t="s">
        <v>3191</v>
      </c>
      <c r="G29" s="567"/>
      <c r="H29" s="567"/>
      <c r="I29" s="567"/>
      <c r="J29" s="567"/>
      <c r="K29" s="567"/>
      <c r="L29" s="567"/>
      <c r="M29" s="567"/>
      <c r="N29" s="567"/>
      <c r="O29" s="559"/>
      <c r="P29" s="559"/>
      <c r="Q29" s="559"/>
      <c r="R29" s="559"/>
      <c r="S29" s="559"/>
      <c r="T29" s="559"/>
      <c r="U29" s="559"/>
      <c r="V29" s="552"/>
      <c r="W29" s="552"/>
      <c r="X29" s="552"/>
      <c r="Y29" s="552"/>
      <c r="Z29" s="552"/>
      <c r="AA29" s="471">
        <f>38600000+15000000</f>
        <v>53600000</v>
      </c>
      <c r="AB29" s="472">
        <v>200000</v>
      </c>
      <c r="AC29" s="473">
        <v>8000000</v>
      </c>
      <c r="AD29" s="474">
        <v>45400000</v>
      </c>
      <c r="AE29" s="475">
        <v>0</v>
      </c>
      <c r="AF29" s="476"/>
    </row>
    <row r="30" spans="2:32" s="462" customFormat="1" ht="72" customHeight="1" x14ac:dyDescent="0.3">
      <c r="B30" s="969"/>
      <c r="C30" s="479" t="s">
        <v>3214</v>
      </c>
      <c r="D30" s="833" t="s">
        <v>4058</v>
      </c>
      <c r="E30" s="432" t="s">
        <v>3193</v>
      </c>
      <c r="F30" s="433" t="s">
        <v>3191</v>
      </c>
      <c r="G30" s="567"/>
      <c r="H30" s="567"/>
      <c r="I30" s="567"/>
      <c r="J30" s="567"/>
      <c r="K30" s="567"/>
      <c r="L30" s="567"/>
      <c r="M30" s="567"/>
      <c r="N30" s="567"/>
      <c r="O30" s="567"/>
      <c r="P30" s="567"/>
      <c r="Q30" s="559"/>
      <c r="R30" s="559"/>
      <c r="S30" s="559"/>
      <c r="T30" s="559"/>
      <c r="U30" s="559"/>
      <c r="V30" s="559"/>
      <c r="W30" s="559"/>
      <c r="X30" s="559"/>
      <c r="Y30" s="533"/>
      <c r="Z30" s="535"/>
      <c r="AA30" s="480">
        <v>5000000</v>
      </c>
      <c r="AB30" s="472">
        <v>0</v>
      </c>
      <c r="AC30" s="473">
        <v>0</v>
      </c>
      <c r="AD30" s="474">
        <v>0</v>
      </c>
      <c r="AE30" s="475">
        <v>5000000</v>
      </c>
      <c r="AF30" s="461"/>
    </row>
    <row r="31" spans="2:32" s="477" customFormat="1" ht="72" customHeight="1" x14ac:dyDescent="0.3">
      <c r="B31" s="969"/>
      <c r="C31" s="479" t="s">
        <v>3215</v>
      </c>
      <c r="D31" s="833" t="s">
        <v>4059</v>
      </c>
      <c r="E31" s="432" t="s">
        <v>3216</v>
      </c>
      <c r="F31" s="433" t="s">
        <v>3191</v>
      </c>
      <c r="G31" s="567"/>
      <c r="H31" s="567"/>
      <c r="I31" s="567"/>
      <c r="J31" s="567"/>
      <c r="K31" s="567"/>
      <c r="L31" s="567"/>
      <c r="M31" s="567"/>
      <c r="N31" s="567"/>
      <c r="O31" s="567"/>
      <c r="P31" s="567"/>
      <c r="Q31" s="567"/>
      <c r="R31" s="567"/>
      <c r="S31" s="559"/>
      <c r="T31" s="559"/>
      <c r="U31" s="559"/>
      <c r="V31" s="559"/>
      <c r="W31" s="559"/>
      <c r="X31" s="559"/>
      <c r="Y31" s="559"/>
      <c r="Z31" s="559"/>
      <c r="AA31" s="480">
        <v>10000000</v>
      </c>
      <c r="AB31" s="472">
        <v>1000000</v>
      </c>
      <c r="AC31" s="473">
        <v>0</v>
      </c>
      <c r="AD31" s="474">
        <v>9000000</v>
      </c>
      <c r="AE31" s="475">
        <v>0</v>
      </c>
      <c r="AF31" s="476"/>
    </row>
    <row r="32" spans="2:32" s="477" customFormat="1" ht="72" customHeight="1" thickBot="1" x14ac:dyDescent="0.35">
      <c r="B32" s="970"/>
      <c r="C32" s="481" t="s">
        <v>3217</v>
      </c>
      <c r="D32" s="835" t="s">
        <v>4060</v>
      </c>
      <c r="E32" s="441" t="s">
        <v>3218</v>
      </c>
      <c r="F32" s="442" t="s">
        <v>3191</v>
      </c>
      <c r="G32" s="568"/>
      <c r="H32" s="568"/>
      <c r="I32" s="568"/>
      <c r="J32" s="568"/>
      <c r="K32" s="568"/>
      <c r="L32" s="568"/>
      <c r="M32" s="568"/>
      <c r="N32" s="568"/>
      <c r="O32" s="568"/>
      <c r="P32" s="568"/>
      <c r="Q32" s="568"/>
      <c r="R32" s="568"/>
      <c r="S32" s="565"/>
      <c r="T32" s="565"/>
      <c r="U32" s="565"/>
      <c r="V32" s="565"/>
      <c r="W32" s="565"/>
      <c r="X32" s="565"/>
      <c r="Y32" s="565"/>
      <c r="Z32" s="565"/>
      <c r="AA32" s="482">
        <v>2000000</v>
      </c>
      <c r="AB32" s="483">
        <v>500000</v>
      </c>
      <c r="AC32" s="484">
        <v>0</v>
      </c>
      <c r="AD32" s="485">
        <v>1500000</v>
      </c>
      <c r="AE32" s="486">
        <v>0</v>
      </c>
      <c r="AF32" s="476"/>
    </row>
    <row r="33" spans="2:32" s="462" customFormat="1" ht="72" customHeight="1" thickBot="1" x14ac:dyDescent="0.35">
      <c r="B33" s="487" t="s">
        <v>394</v>
      </c>
      <c r="C33" s="488" t="s">
        <v>3219</v>
      </c>
      <c r="D33" s="836" t="s">
        <v>4061</v>
      </c>
      <c r="E33" s="489" t="s">
        <v>3205</v>
      </c>
      <c r="F33" s="490" t="s">
        <v>3176</v>
      </c>
      <c r="G33" s="569"/>
      <c r="H33" s="569"/>
      <c r="I33" s="569"/>
      <c r="J33" s="563"/>
      <c r="K33" s="563"/>
      <c r="L33" s="563"/>
      <c r="M33" s="563"/>
      <c r="N33" s="563"/>
      <c r="O33" s="563"/>
      <c r="P33" s="553"/>
      <c r="Q33" s="553"/>
      <c r="R33" s="553"/>
      <c r="S33" s="553"/>
      <c r="T33" s="553"/>
      <c r="U33" s="553"/>
      <c r="V33" s="553"/>
      <c r="W33" s="542"/>
      <c r="X33" s="542"/>
      <c r="Y33" s="542"/>
      <c r="Z33" s="543"/>
      <c r="AA33" s="491">
        <v>6000000</v>
      </c>
      <c r="AB33" s="492">
        <v>1000000</v>
      </c>
      <c r="AC33" s="493">
        <v>0</v>
      </c>
      <c r="AD33" s="494">
        <v>5000000</v>
      </c>
      <c r="AE33" s="495">
        <v>0</v>
      </c>
      <c r="AF33" s="461"/>
    </row>
    <row r="34" spans="2:32" s="477" customFormat="1" ht="72" customHeight="1" x14ac:dyDescent="0.3">
      <c r="B34" s="968" t="s">
        <v>3220</v>
      </c>
      <c r="C34" s="496" t="s">
        <v>3221</v>
      </c>
      <c r="D34" s="837" t="s">
        <v>4062</v>
      </c>
      <c r="E34" s="419" t="s">
        <v>3190</v>
      </c>
      <c r="F34" s="428" t="s">
        <v>3191</v>
      </c>
      <c r="G34" s="570"/>
      <c r="H34" s="571"/>
      <c r="I34" s="571"/>
      <c r="J34" s="571"/>
      <c r="K34" s="561"/>
      <c r="L34" s="561"/>
      <c r="M34" s="561"/>
      <c r="N34" s="561"/>
      <c r="O34" s="561"/>
      <c r="P34" s="561"/>
      <c r="Q34" s="550"/>
      <c r="R34" s="550"/>
      <c r="S34" s="550"/>
      <c r="T34" s="550"/>
      <c r="U34" s="550"/>
      <c r="V34" s="550"/>
      <c r="W34" s="550"/>
      <c r="X34" s="550"/>
      <c r="Y34" s="550"/>
      <c r="Z34" s="550"/>
      <c r="AA34" s="451">
        <v>9000000</v>
      </c>
      <c r="AB34" s="497">
        <v>500000</v>
      </c>
      <c r="AC34" s="498">
        <v>1500000</v>
      </c>
      <c r="AD34" s="499">
        <v>7000000</v>
      </c>
      <c r="AE34" s="500">
        <v>0</v>
      </c>
      <c r="AF34" s="476"/>
    </row>
    <row r="35" spans="2:32" s="477" customFormat="1" ht="72" customHeight="1" thickBot="1" x14ac:dyDescent="0.35">
      <c r="B35" s="970"/>
      <c r="C35" s="501" t="s">
        <v>3222</v>
      </c>
      <c r="D35" s="838" t="s">
        <v>4063</v>
      </c>
      <c r="E35" s="423" t="s">
        <v>3216</v>
      </c>
      <c r="F35" s="502" t="s">
        <v>3191</v>
      </c>
      <c r="G35" s="568"/>
      <c r="H35" s="568"/>
      <c r="I35" s="568"/>
      <c r="J35" s="568"/>
      <c r="K35" s="568"/>
      <c r="L35" s="568"/>
      <c r="M35" s="568"/>
      <c r="N35" s="568"/>
      <c r="O35" s="568"/>
      <c r="P35" s="568"/>
      <c r="Q35" s="568"/>
      <c r="R35" s="568"/>
      <c r="S35" s="568"/>
      <c r="T35" s="565"/>
      <c r="U35" s="565"/>
      <c r="V35" s="565"/>
      <c r="W35" s="565"/>
      <c r="X35" s="565"/>
      <c r="Y35" s="565"/>
      <c r="Z35" s="565"/>
      <c r="AA35" s="503">
        <v>5000000</v>
      </c>
      <c r="AB35" s="504">
        <v>2000000</v>
      </c>
      <c r="AC35" s="505">
        <v>3000000</v>
      </c>
      <c r="AD35" s="506">
        <v>0</v>
      </c>
      <c r="AE35" s="507">
        <v>0</v>
      </c>
      <c r="AF35" s="476"/>
    </row>
    <row r="36" spans="2:32" s="462" customFormat="1" ht="42" x14ac:dyDescent="0.3">
      <c r="B36" s="1073" t="s">
        <v>3223</v>
      </c>
      <c r="C36" s="508" t="s">
        <v>3224</v>
      </c>
      <c r="D36" s="840" t="str">
        <f>VLOOKUP(C36,'[48]2019-22 cash &amp; in-kind'!$E:$H,4,0)</f>
        <v>Repave 23 km of major roads.</v>
      </c>
      <c r="E36" s="509" t="s">
        <v>3225</v>
      </c>
      <c r="F36" s="510" t="s">
        <v>3176</v>
      </c>
      <c r="G36" s="570"/>
      <c r="H36" s="571"/>
      <c r="I36" s="550"/>
      <c r="J36" s="550"/>
      <c r="K36" s="550"/>
      <c r="L36" s="550"/>
      <c r="M36" s="550"/>
      <c r="N36" s="550"/>
      <c r="O36" s="550"/>
      <c r="P36" s="550"/>
      <c r="Q36" s="550"/>
      <c r="R36" s="550"/>
      <c r="S36" s="550"/>
      <c r="T36" s="550"/>
      <c r="U36" s="550"/>
      <c r="V36" s="550"/>
      <c r="W36" s="536"/>
      <c r="X36" s="536"/>
      <c r="Y36" s="536"/>
      <c r="Z36" s="537"/>
      <c r="AA36" s="511">
        <v>37400000</v>
      </c>
      <c r="AB36" s="512">
        <v>9142000</v>
      </c>
      <c r="AC36" s="513">
        <v>9400000</v>
      </c>
      <c r="AD36" s="514">
        <v>9429000</v>
      </c>
      <c r="AE36" s="515">
        <v>9429000</v>
      </c>
      <c r="AF36" s="461"/>
    </row>
    <row r="37" spans="2:32" s="462" customFormat="1" ht="72" x14ac:dyDescent="0.3">
      <c r="B37" s="1074"/>
      <c r="C37" s="516" t="s">
        <v>3226</v>
      </c>
      <c r="D37" s="841" t="str">
        <f>VLOOKUP(C37,'[48]2019-22 cash &amp; in-kind'!$E:$H,4,0)</f>
        <v>Seismic improvements: replacement of bearings and strengthening of steel cross bracing.</v>
      </c>
      <c r="E37" s="517" t="s">
        <v>3200</v>
      </c>
      <c r="F37" s="518" t="s">
        <v>3176</v>
      </c>
      <c r="G37" s="552"/>
      <c r="H37" s="552"/>
      <c r="I37" s="552"/>
      <c r="J37" s="552"/>
      <c r="K37" s="552"/>
      <c r="L37" s="552"/>
      <c r="M37" s="552"/>
      <c r="N37" s="552"/>
      <c r="O37" s="552"/>
      <c r="P37" s="552"/>
      <c r="Q37" s="533"/>
      <c r="R37" s="533"/>
      <c r="S37" s="533"/>
      <c r="T37" s="533"/>
      <c r="U37" s="533"/>
      <c r="V37" s="533"/>
      <c r="W37" s="533"/>
      <c r="X37" s="533"/>
      <c r="Y37" s="533"/>
      <c r="Z37" s="533"/>
      <c r="AA37" s="434">
        <v>23500000</v>
      </c>
      <c r="AB37" s="435">
        <v>19500000</v>
      </c>
      <c r="AC37" s="436" t="s">
        <v>3176</v>
      </c>
      <c r="AD37" s="437">
        <v>4000000</v>
      </c>
      <c r="AE37" s="519">
        <v>0</v>
      </c>
      <c r="AF37" s="461"/>
    </row>
    <row r="38" spans="2:32" s="462" customFormat="1" ht="54" x14ac:dyDescent="0.3">
      <c r="B38" s="1074"/>
      <c r="C38" s="1076" t="s">
        <v>3227</v>
      </c>
      <c r="D38" s="842" t="str">
        <f>VLOOKUP(C38,'[48]2019-22 cash &amp; in-kind'!$E:$H,4,0)</f>
        <v>Phase 1 - 800 block (Robson Square): design and construction of permanent plaza.</v>
      </c>
      <c r="E38" s="520" t="s">
        <v>3228</v>
      </c>
      <c r="F38" s="521" t="s">
        <v>3176</v>
      </c>
      <c r="G38" s="559"/>
      <c r="H38" s="559"/>
      <c r="I38" s="552"/>
      <c r="J38" s="552"/>
      <c r="K38" s="552"/>
      <c r="L38" s="552"/>
      <c r="M38" s="544"/>
      <c r="N38" s="544"/>
      <c r="O38" s="544"/>
      <c r="P38" s="544"/>
      <c r="Q38" s="544"/>
      <c r="R38" s="544"/>
      <c r="S38" s="544"/>
      <c r="T38" s="544"/>
      <c r="U38" s="544"/>
      <c r="V38" s="544"/>
      <c r="W38" s="544"/>
      <c r="X38" s="544"/>
      <c r="Y38" s="544"/>
      <c r="Z38" s="544"/>
      <c r="AA38" s="953">
        <v>8000000</v>
      </c>
      <c r="AB38" s="940">
        <v>5380000</v>
      </c>
      <c r="AC38" s="943">
        <v>0</v>
      </c>
      <c r="AD38" s="946">
        <v>2620000</v>
      </c>
      <c r="AE38" s="949">
        <v>0</v>
      </c>
      <c r="AF38" s="461"/>
    </row>
    <row r="39" spans="2:32" s="462" customFormat="1" ht="90" x14ac:dyDescent="0.3">
      <c r="B39" s="1074"/>
      <c r="C39" s="1077"/>
      <c r="D39" s="839" t="s">
        <v>4064</v>
      </c>
      <c r="E39" s="520" t="s">
        <v>3229</v>
      </c>
      <c r="F39" s="521" t="s">
        <v>3191</v>
      </c>
      <c r="G39" s="567"/>
      <c r="H39" s="567"/>
      <c r="I39" s="567"/>
      <c r="J39" s="567"/>
      <c r="K39" s="567"/>
      <c r="L39" s="567"/>
      <c r="M39" s="567"/>
      <c r="N39" s="567"/>
      <c r="O39" s="559"/>
      <c r="P39" s="559"/>
      <c r="Q39" s="559"/>
      <c r="R39" s="559"/>
      <c r="S39" s="559"/>
      <c r="T39" s="552"/>
      <c r="U39" s="552"/>
      <c r="V39" s="552"/>
      <c r="W39" s="552"/>
      <c r="X39" s="544"/>
      <c r="Y39" s="544"/>
      <c r="Z39" s="545"/>
      <c r="AA39" s="955"/>
      <c r="AB39" s="965"/>
      <c r="AC39" s="980"/>
      <c r="AD39" s="966"/>
      <c r="AE39" s="967"/>
      <c r="AF39" s="461"/>
    </row>
    <row r="40" spans="2:32" s="462" customFormat="1" ht="72" x14ac:dyDescent="0.3">
      <c r="B40" s="1074"/>
      <c r="C40" s="522" t="s">
        <v>3230</v>
      </c>
      <c r="D40" s="843" t="str">
        <f>VLOOKUP(C40,'[48]2019-22 cash &amp; in-kind'!$E:$H,4,0)</f>
        <v xml:space="preserve">Public space improvements on Robson &amp; Alberni Streets (1000 to 1200 blocks) and permanent Bute-Robson plaza. </v>
      </c>
      <c r="E40" s="520" t="s">
        <v>3229</v>
      </c>
      <c r="F40" s="521" t="s">
        <v>3191</v>
      </c>
      <c r="G40" s="567"/>
      <c r="H40" s="567"/>
      <c r="I40" s="567"/>
      <c r="J40" s="567"/>
      <c r="K40" s="567"/>
      <c r="L40" s="567"/>
      <c r="M40" s="567"/>
      <c r="N40" s="567"/>
      <c r="O40" s="559"/>
      <c r="P40" s="559"/>
      <c r="Q40" s="559"/>
      <c r="R40" s="559"/>
      <c r="S40" s="559"/>
      <c r="T40" s="552"/>
      <c r="U40" s="552"/>
      <c r="V40" s="552"/>
      <c r="W40" s="552"/>
      <c r="X40" s="544"/>
      <c r="Y40" s="544"/>
      <c r="Z40" s="545"/>
      <c r="AA40" s="439">
        <v>8000000</v>
      </c>
      <c r="AB40" s="523">
        <v>1000000</v>
      </c>
      <c r="AC40" s="436">
        <v>0</v>
      </c>
      <c r="AD40" s="524">
        <v>7000000</v>
      </c>
      <c r="AE40" s="438">
        <v>0</v>
      </c>
      <c r="AF40" s="461"/>
    </row>
    <row r="41" spans="2:32" s="462" customFormat="1" ht="90" x14ac:dyDescent="0.3">
      <c r="B41" s="1074"/>
      <c r="C41" s="522" t="s">
        <v>3231</v>
      </c>
      <c r="D41" s="843" t="str">
        <f>VLOOKUP(C41,'[48]2019-22 cash &amp; in-kind'!$E:$H,4,0)</f>
        <v>Design and construction of ~1.5 km of green street rehabilitation, and walking and cycling facilities, coordinated with green infrastructure.</v>
      </c>
      <c r="E41" s="520" t="s">
        <v>3203</v>
      </c>
      <c r="F41" s="521" t="s">
        <v>3176</v>
      </c>
      <c r="G41" s="567"/>
      <c r="H41" s="559"/>
      <c r="I41" s="559"/>
      <c r="J41" s="559"/>
      <c r="K41" s="552"/>
      <c r="L41" s="552"/>
      <c r="M41" s="552"/>
      <c r="N41" s="552"/>
      <c r="O41" s="552"/>
      <c r="P41" s="544"/>
      <c r="Q41" s="544"/>
      <c r="R41" s="544"/>
      <c r="S41" s="544"/>
      <c r="T41" s="544"/>
      <c r="U41" s="544"/>
      <c r="V41" s="544"/>
      <c r="W41" s="544"/>
      <c r="X41" s="544"/>
      <c r="Y41" s="544"/>
      <c r="Z41" s="544"/>
      <c r="AA41" s="434" t="s">
        <v>3492</v>
      </c>
      <c r="AB41" s="435">
        <v>3000000</v>
      </c>
      <c r="AC41" s="436">
        <v>5500000</v>
      </c>
      <c r="AD41" s="437">
        <v>1500000</v>
      </c>
      <c r="AE41" s="438">
        <v>0</v>
      </c>
      <c r="AF41" s="461"/>
    </row>
    <row r="42" spans="2:32" s="462" customFormat="1" ht="63" x14ac:dyDescent="0.3">
      <c r="B42" s="1074"/>
      <c r="C42" s="522" t="s">
        <v>3232</v>
      </c>
      <c r="D42" s="843" t="str">
        <f>VLOOKUP(C42,'[48]2019-22 cash &amp; in-kind'!$E:$H,4,0)</f>
        <v>Design and construction of ~0.5 km to improve safety and comfort for patients and all road users.</v>
      </c>
      <c r="E42" s="520" t="s">
        <v>3203</v>
      </c>
      <c r="F42" s="521" t="s">
        <v>3176</v>
      </c>
      <c r="G42" s="567"/>
      <c r="H42" s="567"/>
      <c r="I42" s="559"/>
      <c r="J42" s="559"/>
      <c r="K42" s="559"/>
      <c r="L42" s="552"/>
      <c r="M42" s="552"/>
      <c r="N42" s="552"/>
      <c r="O42" s="552"/>
      <c r="P42" s="544"/>
      <c r="Q42" s="544"/>
      <c r="R42" s="544"/>
      <c r="S42" s="544"/>
      <c r="T42" s="544"/>
      <c r="U42" s="544"/>
      <c r="V42" s="544"/>
      <c r="W42" s="544"/>
      <c r="X42" s="544"/>
      <c r="Y42" s="544"/>
      <c r="Z42" s="545"/>
      <c r="AA42" s="434">
        <v>7900000</v>
      </c>
      <c r="AB42" s="435">
        <v>200000</v>
      </c>
      <c r="AC42" s="436">
        <v>7700000</v>
      </c>
      <c r="AD42" s="437">
        <v>0</v>
      </c>
      <c r="AE42" s="438">
        <v>0</v>
      </c>
      <c r="AF42" s="461"/>
    </row>
    <row r="43" spans="2:32" s="477" customFormat="1" ht="72" x14ac:dyDescent="0.3">
      <c r="B43" s="1074"/>
      <c r="C43" s="516" t="s">
        <v>3237</v>
      </c>
      <c r="D43" s="841" t="str">
        <f>VLOOKUP(C43,'[48]2019-22 cash &amp; in-kind'!$E:$H,4,0)</f>
        <v>Construction of one zone of the blue greenway.</v>
      </c>
      <c r="E43" s="520" t="s">
        <v>3248</v>
      </c>
      <c r="F43" s="518" t="s">
        <v>3191</v>
      </c>
      <c r="G43" s="567"/>
      <c r="H43" s="567"/>
      <c r="I43" s="559"/>
      <c r="J43" s="559"/>
      <c r="K43" s="559"/>
      <c r="L43" s="559"/>
      <c r="M43" s="559"/>
      <c r="N43" s="559"/>
      <c r="O43" s="552"/>
      <c r="P43" s="552"/>
      <c r="Q43" s="552"/>
      <c r="R43" s="552"/>
      <c r="S43" s="552"/>
      <c r="T43" s="552"/>
      <c r="U43" s="533"/>
      <c r="V43" s="533"/>
      <c r="W43" s="533"/>
      <c r="X43" s="533"/>
      <c r="Y43" s="533"/>
      <c r="Z43" s="533"/>
      <c r="AA43" s="434">
        <v>2500000</v>
      </c>
      <c r="AB43" s="435">
        <v>2500000</v>
      </c>
      <c r="AC43" s="436">
        <v>0</v>
      </c>
      <c r="AD43" s="437">
        <v>0</v>
      </c>
      <c r="AE43" s="438">
        <v>0</v>
      </c>
      <c r="AF43" s="461"/>
    </row>
    <row r="44" spans="2:32" s="477" customFormat="1" ht="63" x14ac:dyDescent="0.3">
      <c r="B44" s="1074"/>
      <c r="C44" s="522" t="s">
        <v>3233</v>
      </c>
      <c r="D44" s="843" t="str">
        <f>VLOOKUP(C44,'[48]2019-22 cash &amp; in-kind'!$E:$H,4,0)</f>
        <v>Walking and cycling improvements.</v>
      </c>
      <c r="E44" s="520" t="s">
        <v>3234</v>
      </c>
      <c r="F44" s="521" t="s">
        <v>3191</v>
      </c>
      <c r="G44" s="567"/>
      <c r="H44" s="567"/>
      <c r="I44" s="567"/>
      <c r="J44" s="559"/>
      <c r="K44" s="559"/>
      <c r="L44" s="559"/>
      <c r="M44" s="559"/>
      <c r="N44" s="559"/>
      <c r="O44" s="552"/>
      <c r="P44" s="552"/>
      <c r="Q44" s="552"/>
      <c r="R44" s="552"/>
      <c r="S44" s="552"/>
      <c r="T44" s="552"/>
      <c r="U44" s="552"/>
      <c r="V44" s="552"/>
      <c r="W44" s="533"/>
      <c r="X44" s="533"/>
      <c r="Y44" s="533"/>
      <c r="Z44" s="535"/>
      <c r="AA44" s="434">
        <v>2800000</v>
      </c>
      <c r="AB44" s="435">
        <v>0</v>
      </c>
      <c r="AC44" s="436">
        <v>1000000</v>
      </c>
      <c r="AD44" s="437">
        <v>900000</v>
      </c>
      <c r="AE44" s="438">
        <v>900000</v>
      </c>
      <c r="AF44" s="461"/>
    </row>
    <row r="45" spans="2:32" s="462" customFormat="1" ht="54" x14ac:dyDescent="0.3">
      <c r="B45" s="1074"/>
      <c r="C45" s="522" t="s">
        <v>3235</v>
      </c>
      <c r="D45" s="843" t="str">
        <f>VLOOKUP(C45,'[48]2019-22 cash &amp; in-kind'!$E:$H,4,0)</f>
        <v>Design and construction of ~1 km of greenway.</v>
      </c>
      <c r="E45" s="520" t="s">
        <v>3190</v>
      </c>
      <c r="F45" s="521" t="s">
        <v>3191</v>
      </c>
      <c r="G45" s="567"/>
      <c r="H45" s="567"/>
      <c r="I45" s="567"/>
      <c r="J45" s="567"/>
      <c r="K45" s="559"/>
      <c r="L45" s="559"/>
      <c r="M45" s="559"/>
      <c r="N45" s="559"/>
      <c r="O45" s="559"/>
      <c r="P45" s="552"/>
      <c r="Q45" s="552"/>
      <c r="R45" s="552"/>
      <c r="S45" s="552"/>
      <c r="T45" s="533"/>
      <c r="U45" s="533"/>
      <c r="V45" s="533"/>
      <c r="W45" s="533"/>
      <c r="X45" s="533"/>
      <c r="Y45" s="533"/>
      <c r="Z45" s="533"/>
      <c r="AA45" s="480">
        <v>3000000</v>
      </c>
      <c r="AB45" s="523">
        <v>0</v>
      </c>
      <c r="AC45" s="436">
        <v>200000</v>
      </c>
      <c r="AD45" s="437">
        <v>1400000</v>
      </c>
      <c r="AE45" s="438">
        <v>1400000</v>
      </c>
      <c r="AF45" s="461"/>
    </row>
    <row r="46" spans="2:32" s="462" customFormat="1" ht="90" x14ac:dyDescent="0.3">
      <c r="B46" s="1074"/>
      <c r="C46" s="522" t="s">
        <v>3482</v>
      </c>
      <c r="D46" s="843" t="str">
        <f>VLOOKUP(C46,'[48]2019-22 cash &amp; in-kind'!$E:$H,4,0)</f>
        <v>Design and construction of ~0.6 km of green street rehabilitation, and walking and cycling facilities, coordinated with green infrastructure.</v>
      </c>
      <c r="E46" s="520" t="s">
        <v>3190</v>
      </c>
      <c r="F46" s="521" t="s">
        <v>3191</v>
      </c>
      <c r="G46" s="567"/>
      <c r="H46" s="567"/>
      <c r="I46" s="567"/>
      <c r="J46" s="567"/>
      <c r="K46" s="567"/>
      <c r="L46" s="559"/>
      <c r="M46" s="559"/>
      <c r="N46" s="559"/>
      <c r="O46" s="552"/>
      <c r="P46" s="552"/>
      <c r="Q46" s="552"/>
      <c r="R46" s="552"/>
      <c r="S46" s="552"/>
      <c r="T46" s="533"/>
      <c r="U46" s="533"/>
      <c r="V46" s="533"/>
      <c r="W46" s="533"/>
      <c r="X46" s="533"/>
      <c r="Y46" s="533"/>
      <c r="Z46" s="533"/>
      <c r="AA46" s="471">
        <v>6900000</v>
      </c>
      <c r="AB46" s="523">
        <v>0</v>
      </c>
      <c r="AC46" s="436">
        <v>3900000</v>
      </c>
      <c r="AD46" s="437">
        <v>3000000</v>
      </c>
      <c r="AE46" s="438">
        <v>0</v>
      </c>
      <c r="AF46" s="461"/>
    </row>
    <row r="47" spans="2:32" s="477" customFormat="1" ht="54" x14ac:dyDescent="0.3">
      <c r="B47" s="1074"/>
      <c r="C47" s="516" t="s">
        <v>3236</v>
      </c>
      <c r="D47" s="841" t="str">
        <f>VLOOKUP(C47,'[48]2019-22 cash &amp; in-kind'!$E:$H,4,0)</f>
        <v>Improved walking, rolling, and cycling path across Granville Bridge.</v>
      </c>
      <c r="E47" s="520" t="s">
        <v>3190</v>
      </c>
      <c r="F47" s="521" t="s">
        <v>3191</v>
      </c>
      <c r="G47" s="567"/>
      <c r="H47" s="567"/>
      <c r="I47" s="567"/>
      <c r="J47" s="567"/>
      <c r="K47" s="567"/>
      <c r="L47" s="559"/>
      <c r="M47" s="559"/>
      <c r="N47" s="559"/>
      <c r="O47" s="559"/>
      <c r="P47" s="552"/>
      <c r="Q47" s="552"/>
      <c r="R47" s="552"/>
      <c r="S47" s="552"/>
      <c r="T47" s="533"/>
      <c r="U47" s="533"/>
      <c r="V47" s="533"/>
      <c r="W47" s="533"/>
      <c r="X47" s="533"/>
      <c r="Y47" s="533"/>
      <c r="Z47" s="533"/>
      <c r="AA47" s="480">
        <v>25000000</v>
      </c>
      <c r="AB47" s="435">
        <v>2000000</v>
      </c>
      <c r="AC47" s="436">
        <v>0</v>
      </c>
      <c r="AD47" s="437">
        <v>23000000</v>
      </c>
      <c r="AE47" s="438">
        <v>0</v>
      </c>
      <c r="AF47" s="461"/>
    </row>
    <row r="48" spans="2:32" s="462" customFormat="1" ht="72" x14ac:dyDescent="0.3">
      <c r="B48" s="1074"/>
      <c r="C48" s="522" t="s">
        <v>3238</v>
      </c>
      <c r="D48" s="843" t="str">
        <f>VLOOKUP(C48,'[48]2019-22 cash &amp; in-kind'!$E:$H,4,0)</f>
        <v>Potentially Vancouver’s first car-light/pedestrian priority district, with improved transit and cycling service.</v>
      </c>
      <c r="E48" s="520" t="s">
        <v>3190</v>
      </c>
      <c r="F48" s="521" t="s">
        <v>3191</v>
      </c>
      <c r="G48" s="567"/>
      <c r="H48" s="567"/>
      <c r="I48" s="567"/>
      <c r="J48" s="567"/>
      <c r="K48" s="567"/>
      <c r="L48" s="559"/>
      <c r="M48" s="559"/>
      <c r="N48" s="559"/>
      <c r="O48" s="552"/>
      <c r="P48" s="552"/>
      <c r="Q48" s="552"/>
      <c r="R48" s="552"/>
      <c r="S48" s="552"/>
      <c r="T48" s="552"/>
      <c r="U48" s="552"/>
      <c r="V48" s="552"/>
      <c r="W48" s="552"/>
      <c r="X48" s="552"/>
      <c r="Y48" s="552"/>
      <c r="Z48" s="552"/>
      <c r="AA48" s="439">
        <v>10000000</v>
      </c>
      <c r="AB48" s="435">
        <v>150000</v>
      </c>
      <c r="AC48" s="436">
        <v>1700000</v>
      </c>
      <c r="AD48" s="437">
        <v>2000000</v>
      </c>
      <c r="AE48" s="438">
        <v>6150000</v>
      </c>
      <c r="AF48" s="461"/>
    </row>
    <row r="49" spans="2:32" s="477" customFormat="1" ht="72.599999999999994" thickBot="1" x14ac:dyDescent="0.35">
      <c r="B49" s="1074"/>
      <c r="C49" s="522" t="s">
        <v>3239</v>
      </c>
      <c r="D49" s="843" t="str">
        <f>VLOOKUP(C49,'[48]2019-22 cash &amp; in-kind'!$E:$H,4,0)</f>
        <v>Increase people moving capacity of West Georgia including walking, cycling and transit improvements.</v>
      </c>
      <c r="E49" s="520" t="s">
        <v>3190</v>
      </c>
      <c r="F49" s="521" t="s">
        <v>3191</v>
      </c>
      <c r="G49" s="567"/>
      <c r="H49" s="567"/>
      <c r="I49" s="567"/>
      <c r="J49" s="567"/>
      <c r="K49" s="559"/>
      <c r="L49" s="559"/>
      <c r="M49" s="559"/>
      <c r="N49" s="559"/>
      <c r="O49" s="559"/>
      <c r="P49" s="559"/>
      <c r="Q49" s="559"/>
      <c r="R49" s="559"/>
      <c r="S49" s="559"/>
      <c r="T49" s="552"/>
      <c r="U49" s="552"/>
      <c r="V49" s="552"/>
      <c r="W49" s="552"/>
      <c r="X49" s="552"/>
      <c r="Y49" s="552"/>
      <c r="Z49" s="552"/>
      <c r="AA49" s="439">
        <v>7000000</v>
      </c>
      <c r="AB49" s="435">
        <v>150000</v>
      </c>
      <c r="AC49" s="436">
        <v>300000</v>
      </c>
      <c r="AD49" s="437">
        <v>2050000</v>
      </c>
      <c r="AE49" s="438">
        <v>4500000</v>
      </c>
      <c r="AF49" s="476"/>
    </row>
    <row r="50" spans="2:32" s="477" customFormat="1" ht="36" customHeight="1" x14ac:dyDescent="0.3">
      <c r="B50" s="968" t="s">
        <v>463</v>
      </c>
      <c r="C50" s="971" t="s">
        <v>3240</v>
      </c>
      <c r="D50" s="1051" t="s">
        <v>4065</v>
      </c>
      <c r="E50" s="974" t="s">
        <v>3241</v>
      </c>
      <c r="F50" s="976" t="s">
        <v>3176</v>
      </c>
      <c r="G50" s="554"/>
      <c r="H50" s="555"/>
      <c r="I50" s="555"/>
      <c r="J50" s="555"/>
      <c r="K50" s="536"/>
      <c r="L50" s="536"/>
      <c r="M50" s="536"/>
      <c r="N50" s="536"/>
      <c r="O50" s="536"/>
      <c r="P50" s="536"/>
      <c r="Q50" s="536"/>
      <c r="R50" s="536"/>
      <c r="S50" s="536"/>
      <c r="T50" s="536"/>
      <c r="U50" s="536"/>
      <c r="V50" s="536"/>
      <c r="W50" s="536"/>
      <c r="X50" s="536"/>
      <c r="Y50" s="536"/>
      <c r="Z50" s="536"/>
      <c r="AA50" s="977">
        <f>15707000+67939000</f>
        <v>83646000</v>
      </c>
      <c r="AB50" s="978">
        <f>11009000+8200000</f>
        <v>19209000</v>
      </c>
      <c r="AC50" s="979">
        <f>18100000+7507000</f>
        <v>25607000</v>
      </c>
      <c r="AD50" s="981">
        <v>17450000</v>
      </c>
      <c r="AE50" s="982">
        <v>21380000</v>
      </c>
      <c r="AF50" s="461"/>
    </row>
    <row r="51" spans="2:32" s="477" customFormat="1" ht="36" customHeight="1" x14ac:dyDescent="0.3">
      <c r="B51" s="969"/>
      <c r="C51" s="972"/>
      <c r="D51" s="1052"/>
      <c r="E51" s="932"/>
      <c r="F51" s="935"/>
      <c r="G51" s="562"/>
      <c r="H51" s="564"/>
      <c r="I51" s="564"/>
      <c r="J51" s="564"/>
      <c r="K51" s="552"/>
      <c r="L51" s="552"/>
      <c r="M51" s="552"/>
      <c r="N51" s="552"/>
      <c r="O51" s="546"/>
      <c r="P51" s="546"/>
      <c r="Q51" s="546"/>
      <c r="R51" s="546"/>
      <c r="S51" s="546"/>
      <c r="T51" s="546"/>
      <c r="U51" s="546"/>
      <c r="V51" s="546"/>
      <c r="W51" s="546"/>
      <c r="X51" s="546"/>
      <c r="Y51" s="546"/>
      <c r="Z51" s="546"/>
      <c r="AA51" s="954"/>
      <c r="AB51" s="957"/>
      <c r="AC51" s="960"/>
      <c r="AD51" s="963"/>
      <c r="AE51" s="926"/>
      <c r="AF51" s="461"/>
    </row>
    <row r="52" spans="2:32" s="477" customFormat="1" ht="36" customHeight="1" x14ac:dyDescent="0.3">
      <c r="B52" s="969"/>
      <c r="C52" s="972"/>
      <c r="D52" s="1052"/>
      <c r="E52" s="932"/>
      <c r="F52" s="935"/>
      <c r="G52" s="546"/>
      <c r="H52" s="546"/>
      <c r="I52" s="567"/>
      <c r="J52" s="567"/>
      <c r="K52" s="559"/>
      <c r="L52" s="559"/>
      <c r="M52" s="559"/>
      <c r="N52" s="559"/>
      <c r="O52" s="552"/>
      <c r="P52" s="552"/>
      <c r="Q52" s="552"/>
      <c r="R52" s="552"/>
      <c r="S52" s="546"/>
      <c r="T52" s="546"/>
      <c r="U52" s="546"/>
      <c r="V52" s="546"/>
      <c r="W52" s="546"/>
      <c r="X52" s="546"/>
      <c r="Y52" s="546"/>
      <c r="Z52" s="546"/>
      <c r="AA52" s="954"/>
      <c r="AB52" s="957"/>
      <c r="AC52" s="960"/>
      <c r="AD52" s="963"/>
      <c r="AE52" s="926"/>
      <c r="AF52" s="461"/>
    </row>
    <row r="53" spans="2:32" s="477" customFormat="1" ht="36" customHeight="1" x14ac:dyDescent="0.3">
      <c r="B53" s="969"/>
      <c r="C53" s="973"/>
      <c r="D53" s="1053"/>
      <c r="E53" s="975"/>
      <c r="F53" s="952"/>
      <c r="G53" s="628"/>
      <c r="H53" s="629"/>
      <c r="I53" s="629"/>
      <c r="J53" s="629"/>
      <c r="K53" s="629"/>
      <c r="L53" s="629"/>
      <c r="M53" s="630"/>
      <c r="N53" s="630"/>
      <c r="O53" s="631"/>
      <c r="P53" s="631"/>
      <c r="Q53" s="631"/>
      <c r="R53" s="631"/>
      <c r="S53" s="632"/>
      <c r="T53" s="632"/>
      <c r="U53" s="632"/>
      <c r="V53" s="632"/>
      <c r="W53" s="629"/>
      <c r="X53" s="629"/>
      <c r="Y53" s="629"/>
      <c r="Z53" s="633"/>
      <c r="AA53" s="955"/>
      <c r="AB53" s="958"/>
      <c r="AC53" s="961"/>
      <c r="AD53" s="964"/>
      <c r="AE53" s="927"/>
      <c r="AF53" s="461"/>
    </row>
    <row r="54" spans="2:32" s="477" customFormat="1" ht="36" customHeight="1" x14ac:dyDescent="0.3">
      <c r="B54" s="969"/>
      <c r="C54" s="983" t="s">
        <v>3242</v>
      </c>
      <c r="D54" s="1054" t="s">
        <v>4066</v>
      </c>
      <c r="E54" s="931" t="s">
        <v>3243</v>
      </c>
      <c r="F54" s="934" t="s">
        <v>3176</v>
      </c>
      <c r="G54" s="626"/>
      <c r="H54" s="627"/>
      <c r="I54" s="627"/>
      <c r="J54" s="627"/>
      <c r="K54" s="540"/>
      <c r="L54" s="540"/>
      <c r="M54" s="540"/>
      <c r="N54" s="540"/>
      <c r="O54" s="546"/>
      <c r="P54" s="546"/>
      <c r="Q54" s="546"/>
      <c r="R54" s="546"/>
      <c r="S54" s="546"/>
      <c r="T54" s="546"/>
      <c r="U54" s="546"/>
      <c r="V54" s="546"/>
      <c r="W54" s="546"/>
      <c r="X54" s="546"/>
      <c r="Y54" s="546"/>
      <c r="Z54" s="547"/>
      <c r="AA54" s="953">
        <f>248426000-3200000</f>
        <v>245226000</v>
      </c>
      <c r="AB54" s="956">
        <v>35336000</v>
      </c>
      <c r="AC54" s="959">
        <v>55207315.983999997</v>
      </c>
      <c r="AD54" s="962">
        <v>74745940.5</v>
      </c>
      <c r="AE54" s="925">
        <v>79947886.5</v>
      </c>
      <c r="AF54" s="461"/>
    </row>
    <row r="55" spans="2:32" s="477" customFormat="1" ht="36" customHeight="1" x14ac:dyDescent="0.3">
      <c r="B55" s="969"/>
      <c r="C55" s="972"/>
      <c r="D55" s="1052"/>
      <c r="E55" s="932"/>
      <c r="F55" s="935"/>
      <c r="G55" s="562"/>
      <c r="H55" s="559"/>
      <c r="I55" s="559"/>
      <c r="J55" s="559"/>
      <c r="K55" s="552"/>
      <c r="L55" s="552"/>
      <c r="M55" s="552"/>
      <c r="N55" s="552"/>
      <c r="O55" s="546"/>
      <c r="P55" s="546"/>
      <c r="Q55" s="546"/>
      <c r="R55" s="546"/>
      <c r="S55" s="546"/>
      <c r="T55" s="546"/>
      <c r="U55" s="546"/>
      <c r="V55" s="546"/>
      <c r="W55" s="546"/>
      <c r="X55" s="546"/>
      <c r="Y55" s="546"/>
      <c r="Z55" s="547"/>
      <c r="AA55" s="954"/>
      <c r="AB55" s="957"/>
      <c r="AC55" s="960"/>
      <c r="AD55" s="963"/>
      <c r="AE55" s="926"/>
      <c r="AF55" s="461"/>
    </row>
    <row r="56" spans="2:32" s="477" customFormat="1" ht="36" customHeight="1" x14ac:dyDescent="0.3">
      <c r="B56" s="969"/>
      <c r="C56" s="972"/>
      <c r="D56" s="1052"/>
      <c r="E56" s="932"/>
      <c r="F56" s="935"/>
      <c r="G56" s="546"/>
      <c r="H56" s="546"/>
      <c r="I56" s="567"/>
      <c r="J56" s="567"/>
      <c r="K56" s="559"/>
      <c r="L56" s="559"/>
      <c r="M56" s="559"/>
      <c r="N56" s="559"/>
      <c r="O56" s="552"/>
      <c r="P56" s="552"/>
      <c r="Q56" s="552"/>
      <c r="R56" s="552"/>
      <c r="S56" s="546"/>
      <c r="T56" s="546"/>
      <c r="U56" s="546"/>
      <c r="V56" s="546"/>
      <c r="W56" s="546"/>
      <c r="X56" s="546"/>
      <c r="Y56" s="546"/>
      <c r="Z56" s="546"/>
      <c r="AA56" s="954"/>
      <c r="AB56" s="957"/>
      <c r="AC56" s="960"/>
      <c r="AD56" s="963"/>
      <c r="AE56" s="926"/>
      <c r="AF56" s="461"/>
    </row>
    <row r="57" spans="2:32" s="477" customFormat="1" ht="36" customHeight="1" x14ac:dyDescent="0.3">
      <c r="B57" s="969"/>
      <c r="C57" s="973"/>
      <c r="D57" s="1053"/>
      <c r="E57" s="975"/>
      <c r="F57" s="952"/>
      <c r="G57" s="629"/>
      <c r="H57" s="629"/>
      <c r="I57" s="629"/>
      <c r="J57" s="629"/>
      <c r="K57" s="629"/>
      <c r="L57" s="629"/>
      <c r="M57" s="630"/>
      <c r="N57" s="630"/>
      <c r="O57" s="631"/>
      <c r="P57" s="631"/>
      <c r="Q57" s="631"/>
      <c r="R57" s="631"/>
      <c r="S57" s="632"/>
      <c r="T57" s="632"/>
      <c r="U57" s="632"/>
      <c r="V57" s="632"/>
      <c r="W57" s="629"/>
      <c r="X57" s="629"/>
      <c r="Y57" s="629"/>
      <c r="Z57" s="629"/>
      <c r="AA57" s="955"/>
      <c r="AB57" s="958"/>
      <c r="AC57" s="961"/>
      <c r="AD57" s="964"/>
      <c r="AE57" s="927"/>
      <c r="AF57" s="461"/>
    </row>
    <row r="58" spans="2:32" s="477" customFormat="1" ht="36" customHeight="1" x14ac:dyDescent="0.3">
      <c r="B58" s="969"/>
      <c r="C58" s="928" t="s">
        <v>3244</v>
      </c>
      <c r="D58" s="1055" t="s">
        <v>4067</v>
      </c>
      <c r="E58" s="931" t="s">
        <v>3245</v>
      </c>
      <c r="F58" s="934" t="s">
        <v>3176</v>
      </c>
      <c r="G58" s="626"/>
      <c r="H58" s="627"/>
      <c r="I58" s="627"/>
      <c r="J58" s="627"/>
      <c r="K58" s="546"/>
      <c r="L58" s="546"/>
      <c r="M58" s="546"/>
      <c r="N58" s="546"/>
      <c r="O58" s="546"/>
      <c r="P58" s="546"/>
      <c r="Q58" s="546"/>
      <c r="R58" s="546"/>
      <c r="S58" s="546"/>
      <c r="T58" s="546"/>
      <c r="U58" s="546"/>
      <c r="V58" s="546"/>
      <c r="W58" s="546"/>
      <c r="X58" s="546"/>
      <c r="Y58" s="546"/>
      <c r="Z58" s="547"/>
      <c r="AA58" s="937">
        <v>52500000</v>
      </c>
      <c r="AB58" s="940">
        <v>2280000</v>
      </c>
      <c r="AC58" s="943">
        <v>11754990</v>
      </c>
      <c r="AD58" s="946">
        <v>13154010</v>
      </c>
      <c r="AE58" s="949">
        <v>25311000</v>
      </c>
      <c r="AF58" s="461"/>
    </row>
    <row r="59" spans="2:32" s="477" customFormat="1" ht="36" customHeight="1" x14ac:dyDescent="0.3">
      <c r="B59" s="969"/>
      <c r="C59" s="929"/>
      <c r="D59" s="1056"/>
      <c r="E59" s="932"/>
      <c r="F59" s="935"/>
      <c r="G59" s="562"/>
      <c r="H59" s="559"/>
      <c r="I59" s="559"/>
      <c r="J59" s="559"/>
      <c r="K59" s="552"/>
      <c r="L59" s="552"/>
      <c r="M59" s="552"/>
      <c r="N59" s="552"/>
      <c r="O59" s="546"/>
      <c r="P59" s="546"/>
      <c r="Q59" s="546"/>
      <c r="R59" s="546"/>
      <c r="S59" s="546"/>
      <c r="T59" s="546"/>
      <c r="U59" s="546"/>
      <c r="V59" s="546"/>
      <c r="W59" s="546"/>
      <c r="X59" s="546"/>
      <c r="Y59" s="546"/>
      <c r="Z59" s="547"/>
      <c r="AA59" s="938"/>
      <c r="AB59" s="941"/>
      <c r="AC59" s="944"/>
      <c r="AD59" s="947"/>
      <c r="AE59" s="950"/>
      <c r="AF59" s="461"/>
    </row>
    <row r="60" spans="2:32" s="477" customFormat="1" ht="36" customHeight="1" x14ac:dyDescent="0.3">
      <c r="B60" s="969"/>
      <c r="C60" s="929"/>
      <c r="D60" s="1056"/>
      <c r="E60" s="932"/>
      <c r="F60" s="935"/>
      <c r="G60" s="546"/>
      <c r="H60" s="546"/>
      <c r="I60" s="567"/>
      <c r="J60" s="567"/>
      <c r="K60" s="559"/>
      <c r="L60" s="559"/>
      <c r="M60" s="559"/>
      <c r="N60" s="559"/>
      <c r="O60" s="552"/>
      <c r="P60" s="552"/>
      <c r="Q60" s="552"/>
      <c r="R60" s="552"/>
      <c r="S60" s="546"/>
      <c r="T60" s="546"/>
      <c r="U60" s="546"/>
      <c r="V60" s="546"/>
      <c r="W60" s="546"/>
      <c r="X60" s="546"/>
      <c r="Y60" s="546"/>
      <c r="Z60" s="546"/>
      <c r="AA60" s="938"/>
      <c r="AB60" s="941"/>
      <c r="AC60" s="944"/>
      <c r="AD60" s="947"/>
      <c r="AE60" s="950"/>
      <c r="AF60" s="461"/>
    </row>
    <row r="61" spans="2:32" s="477" customFormat="1" ht="36" customHeight="1" thickBot="1" x14ac:dyDescent="0.35">
      <c r="B61" s="970"/>
      <c r="C61" s="930"/>
      <c r="D61" s="1057"/>
      <c r="E61" s="933"/>
      <c r="F61" s="936"/>
      <c r="G61" s="538"/>
      <c r="H61" s="538"/>
      <c r="I61" s="538"/>
      <c r="J61" s="538"/>
      <c r="K61" s="538"/>
      <c r="L61" s="538"/>
      <c r="M61" s="567"/>
      <c r="N61" s="567"/>
      <c r="O61" s="559"/>
      <c r="P61" s="559"/>
      <c r="Q61" s="559"/>
      <c r="R61" s="559"/>
      <c r="S61" s="552"/>
      <c r="T61" s="552"/>
      <c r="U61" s="552"/>
      <c r="V61" s="552"/>
      <c r="W61" s="538"/>
      <c r="X61" s="538"/>
      <c r="Y61" s="538"/>
      <c r="Z61" s="538"/>
      <c r="AA61" s="939"/>
      <c r="AB61" s="942"/>
      <c r="AC61" s="945"/>
      <c r="AD61" s="948"/>
      <c r="AE61" s="951"/>
      <c r="AF61" s="461"/>
    </row>
    <row r="62" spans="2:32" s="462" customFormat="1" ht="72" customHeight="1" thickBot="1" x14ac:dyDescent="0.35">
      <c r="B62" s="525" t="s">
        <v>512</v>
      </c>
      <c r="C62" s="526" t="s">
        <v>3246</v>
      </c>
      <c r="D62" s="836" t="s">
        <v>4068</v>
      </c>
      <c r="E62" s="489" t="s">
        <v>3203</v>
      </c>
      <c r="F62" s="527" t="s">
        <v>3176</v>
      </c>
      <c r="G62" s="569"/>
      <c r="H62" s="563"/>
      <c r="I62" s="563"/>
      <c r="J62" s="563"/>
      <c r="K62" s="563"/>
      <c r="L62" s="553"/>
      <c r="M62" s="553"/>
      <c r="N62" s="553"/>
      <c r="O62" s="553"/>
      <c r="P62" s="553"/>
      <c r="Q62" s="542"/>
      <c r="R62" s="542"/>
      <c r="S62" s="542"/>
      <c r="T62" s="542"/>
      <c r="U62" s="542"/>
      <c r="V62" s="542"/>
      <c r="W62" s="542"/>
      <c r="X62" s="542"/>
      <c r="Y62" s="542"/>
      <c r="Z62" s="543"/>
      <c r="AA62" s="528">
        <v>14400000</v>
      </c>
      <c r="AB62" s="492">
        <v>12100000</v>
      </c>
      <c r="AC62" s="493">
        <v>0</v>
      </c>
      <c r="AD62" s="494">
        <v>864000</v>
      </c>
      <c r="AE62" s="495">
        <v>1436000</v>
      </c>
      <c r="AF62" s="461"/>
    </row>
    <row r="63" spans="2:32" x14ac:dyDescent="0.3">
      <c r="F63" s="634"/>
      <c r="G63" s="635"/>
      <c r="H63" s="635"/>
      <c r="I63" s="635"/>
      <c r="J63" s="635"/>
      <c r="K63" s="635"/>
      <c r="L63" s="635"/>
      <c r="M63" s="635"/>
      <c r="N63" s="635"/>
      <c r="O63" s="635"/>
      <c r="P63" s="635"/>
      <c r="Q63" s="635"/>
      <c r="R63" s="635"/>
      <c r="S63" s="635"/>
      <c r="T63" s="635"/>
      <c r="U63" s="635"/>
      <c r="V63" s="635"/>
      <c r="W63" s="635"/>
      <c r="X63" s="635"/>
      <c r="Y63" s="635"/>
      <c r="Z63" s="635"/>
      <c r="AA63" s="636"/>
      <c r="AB63" s="636"/>
    </row>
    <row r="64" spans="2:32" x14ac:dyDescent="0.3">
      <c r="F64" s="634"/>
      <c r="G64" s="635"/>
      <c r="H64" s="635"/>
      <c r="I64" s="635"/>
      <c r="J64" s="635"/>
      <c r="K64" s="635"/>
      <c r="L64" s="635"/>
      <c r="M64" s="635"/>
      <c r="N64" s="635"/>
      <c r="O64" s="635"/>
      <c r="P64" s="635"/>
      <c r="Q64" s="635"/>
      <c r="R64" s="635"/>
      <c r="S64" s="635"/>
      <c r="T64" s="635"/>
      <c r="U64" s="635"/>
      <c r="V64" s="635"/>
      <c r="W64" s="635"/>
      <c r="X64" s="635"/>
      <c r="Y64" s="635"/>
      <c r="Z64" s="635"/>
      <c r="AA64" s="636"/>
      <c r="AB64" s="636"/>
    </row>
    <row r="65" spans="6:28" x14ac:dyDescent="0.3">
      <c r="F65" s="634"/>
      <c r="G65" s="635"/>
      <c r="H65" s="635"/>
      <c r="I65" s="635"/>
      <c r="J65" s="635"/>
      <c r="K65" s="635"/>
      <c r="L65" s="635"/>
      <c r="M65" s="635"/>
      <c r="N65" s="635"/>
      <c r="O65" s="635"/>
      <c r="P65" s="635"/>
      <c r="Q65" s="635"/>
      <c r="R65" s="635"/>
      <c r="S65" s="635"/>
      <c r="T65" s="635"/>
      <c r="U65" s="635"/>
      <c r="V65" s="635"/>
      <c r="W65" s="635"/>
      <c r="X65" s="635"/>
      <c r="Y65" s="635"/>
      <c r="Z65" s="635"/>
      <c r="AA65" s="636"/>
      <c r="AB65" s="636"/>
    </row>
    <row r="66" spans="6:28" x14ac:dyDescent="0.3">
      <c r="F66" s="634"/>
      <c r="G66" s="635"/>
      <c r="H66" s="635"/>
      <c r="I66" s="635"/>
      <c r="J66" s="635"/>
      <c r="K66" s="635"/>
      <c r="L66" s="635"/>
      <c r="M66" s="635"/>
      <c r="N66" s="635"/>
      <c r="O66" s="635"/>
      <c r="P66" s="635"/>
      <c r="Q66" s="635"/>
      <c r="R66" s="635"/>
      <c r="S66" s="635"/>
      <c r="T66" s="635"/>
      <c r="U66" s="635"/>
      <c r="V66" s="635"/>
      <c r="W66" s="635"/>
      <c r="X66" s="635"/>
      <c r="Y66" s="635"/>
      <c r="Z66" s="635"/>
      <c r="AA66" s="636"/>
      <c r="AB66" s="636"/>
    </row>
    <row r="67" spans="6:28" x14ac:dyDescent="0.3">
      <c r="F67" s="634"/>
      <c r="G67" s="635"/>
      <c r="H67" s="635"/>
      <c r="I67" s="635"/>
      <c r="J67" s="635"/>
      <c r="K67" s="635"/>
      <c r="L67" s="635"/>
      <c r="M67" s="635"/>
      <c r="N67" s="635"/>
      <c r="O67" s="635"/>
      <c r="P67" s="635"/>
      <c r="Q67" s="635"/>
      <c r="R67" s="635"/>
      <c r="S67" s="635"/>
      <c r="T67" s="635"/>
      <c r="U67" s="635"/>
      <c r="V67" s="635"/>
      <c r="W67" s="635"/>
      <c r="X67" s="635"/>
      <c r="Y67" s="635"/>
      <c r="Z67" s="635"/>
      <c r="AA67" s="636"/>
      <c r="AB67" s="636"/>
    </row>
    <row r="68" spans="6:28" x14ac:dyDescent="0.3">
      <c r="F68" s="634"/>
      <c r="G68" s="635"/>
      <c r="H68" s="635"/>
      <c r="I68" s="635"/>
      <c r="J68" s="635"/>
      <c r="K68" s="635"/>
      <c r="L68" s="635"/>
      <c r="M68" s="635"/>
      <c r="N68" s="635"/>
      <c r="O68" s="635"/>
      <c r="P68" s="635"/>
      <c r="Q68" s="635"/>
      <c r="R68" s="635"/>
      <c r="S68" s="635"/>
      <c r="T68" s="635"/>
      <c r="U68" s="635"/>
      <c r="V68" s="635"/>
      <c r="W68" s="635"/>
      <c r="X68" s="635"/>
      <c r="Y68" s="635"/>
      <c r="Z68" s="635"/>
      <c r="AA68" s="636"/>
      <c r="AB68" s="636"/>
    </row>
    <row r="69" spans="6:28" x14ac:dyDescent="0.3">
      <c r="F69" s="634"/>
      <c r="G69" s="635"/>
      <c r="H69" s="635"/>
      <c r="I69" s="635"/>
      <c r="J69" s="635"/>
      <c r="K69" s="635"/>
      <c r="L69" s="635"/>
      <c r="M69" s="635"/>
      <c r="N69" s="635"/>
      <c r="O69" s="635"/>
      <c r="P69" s="635"/>
      <c r="Q69" s="635"/>
      <c r="R69" s="635"/>
      <c r="S69" s="635"/>
      <c r="T69" s="635"/>
      <c r="U69" s="635"/>
      <c r="V69" s="635"/>
      <c r="W69" s="635"/>
      <c r="X69" s="635"/>
      <c r="Y69" s="635"/>
      <c r="Z69" s="635"/>
      <c r="AA69" s="636"/>
      <c r="AB69" s="636"/>
    </row>
    <row r="70" spans="6:28" x14ac:dyDescent="0.3">
      <c r="F70" s="634"/>
      <c r="G70" s="635"/>
      <c r="H70" s="635"/>
      <c r="I70" s="635"/>
      <c r="J70" s="635"/>
      <c r="K70" s="635"/>
      <c r="L70" s="635"/>
      <c r="M70" s="635"/>
      <c r="N70" s="635"/>
      <c r="O70" s="635"/>
      <c r="P70" s="635"/>
      <c r="Q70" s="635"/>
      <c r="R70" s="635"/>
      <c r="S70" s="635"/>
      <c r="T70" s="635"/>
      <c r="U70" s="635"/>
      <c r="V70" s="635"/>
      <c r="W70" s="635"/>
      <c r="X70" s="635"/>
      <c r="Y70" s="635"/>
      <c r="Z70" s="635"/>
      <c r="AA70" s="636"/>
      <c r="AB70" s="636"/>
    </row>
    <row r="71" spans="6:28" x14ac:dyDescent="0.3">
      <c r="F71" s="634"/>
      <c r="G71" s="635"/>
      <c r="H71" s="635"/>
      <c r="I71" s="635"/>
      <c r="J71" s="635"/>
      <c r="K71" s="635"/>
      <c r="L71" s="635"/>
      <c r="M71" s="635"/>
      <c r="N71" s="635"/>
      <c r="O71" s="635"/>
      <c r="P71" s="635"/>
      <c r="Q71" s="635"/>
      <c r="R71" s="635"/>
      <c r="S71" s="635"/>
      <c r="T71" s="635"/>
      <c r="U71" s="635"/>
      <c r="V71" s="635"/>
      <c r="W71" s="635"/>
      <c r="X71" s="635"/>
      <c r="Y71" s="635"/>
      <c r="Z71" s="635"/>
      <c r="AA71" s="636"/>
      <c r="AB71" s="636"/>
    </row>
    <row r="72" spans="6:28" x14ac:dyDescent="0.3">
      <c r="F72" s="634"/>
      <c r="G72" s="635"/>
      <c r="H72" s="635"/>
      <c r="I72" s="635"/>
      <c r="J72" s="635"/>
      <c r="K72" s="635"/>
      <c r="L72" s="635"/>
      <c r="M72" s="635"/>
      <c r="N72" s="635"/>
      <c r="O72" s="635"/>
      <c r="P72" s="635"/>
      <c r="Q72" s="635"/>
      <c r="R72" s="635"/>
      <c r="S72" s="635"/>
      <c r="T72" s="635"/>
      <c r="U72" s="635"/>
      <c r="V72" s="635"/>
      <c r="W72" s="635"/>
      <c r="X72" s="635"/>
      <c r="Y72" s="635"/>
      <c r="Z72" s="635"/>
      <c r="AA72" s="636"/>
      <c r="AB72" s="636"/>
    </row>
    <row r="73" spans="6:28" x14ac:dyDescent="0.3">
      <c r="F73" s="634"/>
      <c r="G73" s="635"/>
      <c r="H73" s="635"/>
      <c r="I73" s="635"/>
      <c r="J73" s="635"/>
      <c r="K73" s="635"/>
      <c r="L73" s="635"/>
      <c r="M73" s="635"/>
      <c r="N73" s="635"/>
      <c r="O73" s="635"/>
      <c r="P73" s="635"/>
      <c r="Q73" s="635"/>
      <c r="R73" s="635"/>
      <c r="S73" s="635"/>
      <c r="T73" s="635"/>
      <c r="U73" s="635"/>
      <c r="V73" s="635"/>
      <c r="W73" s="635"/>
      <c r="X73" s="635"/>
      <c r="Y73" s="635"/>
      <c r="Z73" s="635"/>
      <c r="AA73" s="636"/>
      <c r="AB73" s="636"/>
    </row>
    <row r="74" spans="6:28" x14ac:dyDescent="0.3">
      <c r="F74" s="634"/>
      <c r="G74" s="635"/>
      <c r="H74" s="635"/>
      <c r="I74" s="635"/>
      <c r="J74" s="635"/>
      <c r="K74" s="635"/>
      <c r="L74" s="635"/>
      <c r="M74" s="635"/>
      <c r="N74" s="635"/>
      <c r="O74" s="635"/>
      <c r="P74" s="635"/>
      <c r="Q74" s="635"/>
      <c r="R74" s="635"/>
      <c r="S74" s="635"/>
      <c r="T74" s="635"/>
      <c r="U74" s="635"/>
      <c r="V74" s="635"/>
      <c r="W74" s="635"/>
      <c r="X74" s="635"/>
      <c r="Y74" s="635"/>
      <c r="Z74" s="635"/>
      <c r="AA74" s="636"/>
      <c r="AB74" s="636"/>
    </row>
    <row r="75" spans="6:28" x14ac:dyDescent="0.3">
      <c r="F75" s="634"/>
      <c r="G75" s="635"/>
      <c r="H75" s="635"/>
      <c r="I75" s="635"/>
      <c r="J75" s="635"/>
      <c r="K75" s="635"/>
      <c r="L75" s="635"/>
      <c r="M75" s="635"/>
      <c r="N75" s="635"/>
      <c r="O75" s="635"/>
      <c r="P75" s="635"/>
      <c r="Q75" s="635"/>
      <c r="R75" s="635"/>
      <c r="S75" s="635"/>
      <c r="T75" s="635"/>
      <c r="U75" s="635"/>
      <c r="V75" s="635"/>
      <c r="W75" s="635"/>
      <c r="X75" s="635"/>
      <c r="Y75" s="635"/>
      <c r="Z75" s="635"/>
      <c r="AA75" s="636"/>
      <c r="AB75" s="636"/>
    </row>
    <row r="76" spans="6:28" x14ac:dyDescent="0.3">
      <c r="F76" s="634"/>
      <c r="G76" s="635"/>
      <c r="H76" s="635"/>
      <c r="I76" s="635"/>
      <c r="J76" s="635"/>
      <c r="K76" s="635"/>
      <c r="L76" s="635"/>
      <c r="M76" s="635"/>
      <c r="N76" s="635"/>
      <c r="O76" s="635"/>
      <c r="P76" s="635"/>
      <c r="Q76" s="635"/>
      <c r="R76" s="635"/>
      <c r="S76" s="635"/>
      <c r="T76" s="635"/>
      <c r="U76" s="635"/>
      <c r="V76" s="635"/>
      <c r="W76" s="635"/>
      <c r="X76" s="635"/>
      <c r="Y76" s="635"/>
      <c r="Z76" s="635"/>
      <c r="AA76" s="636"/>
      <c r="AB76" s="636"/>
    </row>
    <row r="77" spans="6:28" x14ac:dyDescent="0.3">
      <c r="G77" s="548"/>
      <c r="H77" s="548"/>
      <c r="I77" s="548"/>
      <c r="J77" s="548"/>
      <c r="K77" s="548"/>
      <c r="L77" s="548"/>
      <c r="M77" s="548"/>
      <c r="N77" s="548"/>
      <c r="O77" s="548"/>
      <c r="P77" s="548"/>
      <c r="Q77" s="548"/>
      <c r="R77" s="548"/>
      <c r="S77" s="548"/>
      <c r="T77" s="548"/>
      <c r="U77" s="548"/>
      <c r="V77" s="548"/>
      <c r="W77" s="548"/>
      <c r="X77" s="548"/>
      <c r="Y77" s="548"/>
      <c r="Z77" s="548"/>
    </row>
    <row r="78" spans="6:28" x14ac:dyDescent="0.3">
      <c r="G78" s="548"/>
      <c r="H78" s="548"/>
      <c r="I78" s="548"/>
      <c r="J78" s="548"/>
      <c r="K78" s="548"/>
      <c r="L78" s="548"/>
      <c r="M78" s="548"/>
      <c r="N78" s="548"/>
      <c r="O78" s="548"/>
      <c r="P78" s="548"/>
      <c r="Q78" s="548"/>
      <c r="R78" s="548"/>
      <c r="S78" s="548"/>
      <c r="T78" s="548"/>
      <c r="U78" s="548"/>
      <c r="V78" s="548"/>
      <c r="W78" s="548"/>
      <c r="X78" s="548"/>
      <c r="Y78" s="548"/>
      <c r="Z78" s="548"/>
    </row>
    <row r="79" spans="6:28" x14ac:dyDescent="0.3">
      <c r="G79" s="548"/>
      <c r="H79" s="548"/>
      <c r="I79" s="548"/>
      <c r="J79" s="548"/>
      <c r="K79" s="548"/>
      <c r="L79" s="548"/>
      <c r="M79" s="548"/>
      <c r="N79" s="548"/>
      <c r="O79" s="548"/>
      <c r="P79" s="548"/>
      <c r="Q79" s="548"/>
      <c r="R79" s="548"/>
      <c r="S79" s="548"/>
      <c r="T79" s="548"/>
      <c r="U79" s="548"/>
      <c r="V79" s="548"/>
      <c r="W79" s="548"/>
      <c r="X79" s="548"/>
      <c r="Y79" s="548"/>
      <c r="Z79" s="548"/>
    </row>
    <row r="80" spans="6:28" x14ac:dyDescent="0.3">
      <c r="G80" s="548"/>
      <c r="H80" s="548"/>
      <c r="I80" s="548"/>
      <c r="J80" s="548"/>
      <c r="K80" s="548"/>
      <c r="L80" s="548"/>
      <c r="M80" s="548"/>
      <c r="N80" s="548"/>
      <c r="O80" s="548"/>
      <c r="P80" s="548"/>
      <c r="Q80" s="548"/>
      <c r="R80" s="548"/>
      <c r="S80" s="548"/>
      <c r="T80" s="548"/>
      <c r="U80" s="548"/>
      <c r="V80" s="548"/>
      <c r="W80" s="548"/>
      <c r="X80" s="548"/>
      <c r="Y80" s="548"/>
      <c r="Z80" s="548"/>
    </row>
    <row r="81" spans="7:26" x14ac:dyDescent="0.3">
      <c r="G81" s="548"/>
      <c r="H81" s="548"/>
      <c r="I81" s="548"/>
      <c r="J81" s="548"/>
      <c r="K81" s="548"/>
      <c r="L81" s="548"/>
      <c r="M81" s="548"/>
      <c r="N81" s="548"/>
      <c r="O81" s="548"/>
      <c r="P81" s="548"/>
      <c r="Q81" s="548"/>
      <c r="R81" s="548"/>
      <c r="S81" s="548"/>
      <c r="T81" s="548"/>
      <c r="U81" s="548"/>
      <c r="V81" s="548"/>
      <c r="W81" s="548"/>
      <c r="X81" s="548"/>
      <c r="Y81" s="548"/>
      <c r="Z81" s="548"/>
    </row>
    <row r="82" spans="7:26" x14ac:dyDescent="0.3">
      <c r="G82" s="548"/>
      <c r="H82" s="548"/>
      <c r="I82" s="548"/>
      <c r="J82" s="548"/>
      <c r="K82" s="548"/>
      <c r="L82" s="548"/>
      <c r="M82" s="548"/>
      <c r="N82" s="548"/>
      <c r="O82" s="548"/>
      <c r="P82" s="548"/>
      <c r="Q82" s="548"/>
      <c r="R82" s="548"/>
      <c r="S82" s="548"/>
      <c r="T82" s="548"/>
      <c r="U82" s="548"/>
      <c r="V82" s="548"/>
      <c r="W82" s="548"/>
      <c r="X82" s="548"/>
      <c r="Y82" s="548"/>
      <c r="Z82" s="548"/>
    </row>
    <row r="83" spans="7:26" x14ac:dyDescent="0.3">
      <c r="G83" s="548"/>
      <c r="H83" s="548"/>
      <c r="I83" s="548"/>
      <c r="J83" s="548"/>
      <c r="K83" s="548"/>
      <c r="L83" s="548"/>
      <c r="M83" s="548"/>
      <c r="N83" s="548"/>
      <c r="O83" s="548"/>
      <c r="P83" s="548"/>
      <c r="Q83" s="548"/>
      <c r="R83" s="548"/>
      <c r="S83" s="548"/>
      <c r="T83" s="548"/>
      <c r="U83" s="548"/>
      <c r="V83" s="548"/>
      <c r="W83" s="548"/>
      <c r="X83" s="548"/>
      <c r="Y83" s="548"/>
      <c r="Z83" s="548"/>
    </row>
    <row r="84" spans="7:26" x14ac:dyDescent="0.3">
      <c r="G84" s="548"/>
      <c r="H84" s="548"/>
      <c r="I84" s="548"/>
      <c r="J84" s="548"/>
      <c r="K84" s="548"/>
      <c r="L84" s="548"/>
      <c r="M84" s="548"/>
      <c r="N84" s="548"/>
      <c r="O84" s="548"/>
      <c r="P84" s="548"/>
      <c r="Q84" s="548"/>
      <c r="R84" s="548"/>
      <c r="S84" s="548"/>
      <c r="T84" s="548"/>
      <c r="U84" s="548"/>
      <c r="V84" s="548"/>
      <c r="W84" s="548"/>
      <c r="X84" s="548"/>
      <c r="Y84" s="548"/>
      <c r="Z84" s="548"/>
    </row>
    <row r="85" spans="7:26" x14ac:dyDescent="0.3">
      <c r="G85" s="548"/>
      <c r="H85" s="548"/>
      <c r="I85" s="548"/>
      <c r="J85" s="548"/>
      <c r="K85" s="548"/>
      <c r="L85" s="548"/>
      <c r="M85" s="548"/>
      <c r="N85" s="548"/>
      <c r="O85" s="548"/>
      <c r="P85" s="548"/>
      <c r="Q85" s="548"/>
      <c r="R85" s="548"/>
      <c r="S85" s="548"/>
      <c r="T85" s="548"/>
      <c r="U85" s="548"/>
      <c r="V85" s="548"/>
      <c r="W85" s="548"/>
      <c r="X85" s="548"/>
      <c r="Y85" s="548"/>
      <c r="Z85" s="548"/>
    </row>
    <row r="86" spans="7:26" x14ac:dyDescent="0.3">
      <c r="G86" s="548"/>
      <c r="H86" s="548"/>
      <c r="I86" s="548"/>
      <c r="J86" s="548"/>
      <c r="K86" s="548"/>
      <c r="L86" s="548"/>
      <c r="M86" s="548"/>
      <c r="N86" s="548"/>
      <c r="O86" s="548"/>
      <c r="P86" s="548"/>
      <c r="Q86" s="548"/>
      <c r="R86" s="548"/>
      <c r="S86" s="548"/>
      <c r="T86" s="548"/>
      <c r="U86" s="548"/>
      <c r="V86" s="548"/>
      <c r="W86" s="548"/>
      <c r="X86" s="548"/>
      <c r="Y86" s="548"/>
      <c r="Z86" s="548"/>
    </row>
    <row r="87" spans="7:26" x14ac:dyDescent="0.3">
      <c r="G87" s="548"/>
      <c r="H87" s="548"/>
      <c r="I87" s="548"/>
      <c r="J87" s="548"/>
      <c r="K87" s="548"/>
      <c r="L87" s="548"/>
      <c r="M87" s="548"/>
      <c r="N87" s="548"/>
      <c r="O87" s="548"/>
      <c r="P87" s="548"/>
      <c r="Q87" s="548"/>
      <c r="R87" s="548"/>
      <c r="S87" s="548"/>
      <c r="T87" s="548"/>
      <c r="U87" s="548"/>
      <c r="V87" s="548"/>
      <c r="W87" s="548"/>
      <c r="X87" s="548"/>
      <c r="Y87" s="548"/>
      <c r="Z87" s="548"/>
    </row>
    <row r="88" spans="7:26" x14ac:dyDescent="0.3">
      <c r="G88" s="548"/>
      <c r="H88" s="548"/>
      <c r="I88" s="548"/>
      <c r="J88" s="548"/>
      <c r="K88" s="548"/>
      <c r="L88" s="548"/>
      <c r="M88" s="548"/>
      <c r="N88" s="548"/>
      <c r="O88" s="548"/>
      <c r="P88" s="548"/>
      <c r="Q88" s="548"/>
      <c r="R88" s="548"/>
      <c r="S88" s="548"/>
      <c r="T88" s="548"/>
      <c r="U88" s="548"/>
      <c r="V88" s="548"/>
      <c r="W88" s="548"/>
      <c r="X88" s="548"/>
      <c r="Y88" s="548"/>
      <c r="Z88" s="548"/>
    </row>
    <row r="89" spans="7:26" x14ac:dyDescent="0.3">
      <c r="G89" s="548"/>
      <c r="H89" s="548"/>
      <c r="I89" s="548"/>
      <c r="J89" s="548"/>
      <c r="K89" s="548"/>
      <c r="L89" s="548"/>
      <c r="M89" s="548"/>
      <c r="N89" s="548"/>
      <c r="O89" s="548"/>
      <c r="P89" s="548"/>
      <c r="Q89" s="548"/>
      <c r="R89" s="548"/>
      <c r="S89" s="548"/>
      <c r="T89" s="548"/>
      <c r="U89" s="548"/>
      <c r="V89" s="548"/>
      <c r="W89" s="548"/>
      <c r="X89" s="548"/>
      <c r="Y89" s="548"/>
      <c r="Z89" s="548"/>
    </row>
    <row r="90" spans="7:26" x14ac:dyDescent="0.3">
      <c r="G90" s="548"/>
      <c r="H90" s="548"/>
      <c r="I90" s="548"/>
      <c r="J90" s="548"/>
      <c r="K90" s="548"/>
      <c r="L90" s="548"/>
      <c r="M90" s="548"/>
      <c r="N90" s="548"/>
      <c r="O90" s="548"/>
      <c r="P90" s="548"/>
      <c r="Q90" s="548"/>
      <c r="R90" s="548"/>
      <c r="S90" s="548"/>
      <c r="T90" s="548"/>
      <c r="U90" s="548"/>
      <c r="V90" s="548"/>
      <c r="W90" s="548"/>
      <c r="X90" s="548"/>
      <c r="Y90" s="548"/>
      <c r="Z90" s="548"/>
    </row>
    <row r="91" spans="7:26" x14ac:dyDescent="0.3">
      <c r="G91" s="548"/>
      <c r="H91" s="548"/>
      <c r="I91" s="548"/>
      <c r="J91" s="548"/>
      <c r="K91" s="548"/>
      <c r="L91" s="548"/>
      <c r="M91" s="548"/>
      <c r="N91" s="548"/>
      <c r="O91" s="548"/>
      <c r="P91" s="548"/>
      <c r="Q91" s="548"/>
      <c r="R91" s="548"/>
      <c r="S91" s="548"/>
      <c r="T91" s="548"/>
      <c r="U91" s="548"/>
      <c r="V91" s="548"/>
      <c r="W91" s="548"/>
      <c r="X91" s="548"/>
      <c r="Y91" s="548"/>
      <c r="Z91" s="548"/>
    </row>
    <row r="92" spans="7:26" x14ac:dyDescent="0.3">
      <c r="G92" s="548"/>
      <c r="H92" s="548"/>
      <c r="I92" s="548"/>
      <c r="J92" s="548"/>
      <c r="K92" s="548"/>
      <c r="L92" s="548"/>
      <c r="M92" s="548"/>
      <c r="N92" s="548"/>
      <c r="O92" s="548"/>
      <c r="P92" s="548"/>
      <c r="Q92" s="548"/>
      <c r="R92" s="548"/>
      <c r="S92" s="548"/>
      <c r="T92" s="548"/>
      <c r="U92" s="548"/>
      <c r="V92" s="548"/>
      <c r="W92" s="548"/>
      <c r="X92" s="548"/>
      <c r="Y92" s="548"/>
      <c r="Z92" s="548"/>
    </row>
    <row r="93" spans="7:26" x14ac:dyDescent="0.3">
      <c r="G93" s="548"/>
      <c r="H93" s="548"/>
      <c r="I93" s="548"/>
      <c r="J93" s="548"/>
      <c r="K93" s="548"/>
      <c r="L93" s="548"/>
      <c r="M93" s="548"/>
      <c r="N93" s="548"/>
      <c r="O93" s="548"/>
      <c r="P93" s="548"/>
      <c r="Q93" s="548"/>
      <c r="R93" s="548"/>
      <c r="S93" s="548"/>
      <c r="T93" s="548"/>
      <c r="U93" s="548"/>
      <c r="V93" s="548"/>
      <c r="W93" s="548"/>
      <c r="X93" s="548"/>
      <c r="Y93" s="548"/>
      <c r="Z93" s="548"/>
    </row>
    <row r="94" spans="7:26" x14ac:dyDescent="0.3">
      <c r="G94" s="548"/>
      <c r="H94" s="548"/>
      <c r="I94" s="548"/>
      <c r="J94" s="548"/>
      <c r="K94" s="548"/>
      <c r="L94" s="548"/>
      <c r="M94" s="548"/>
      <c r="N94" s="548"/>
      <c r="O94" s="548"/>
      <c r="P94" s="548"/>
      <c r="Q94" s="548"/>
      <c r="R94" s="548"/>
      <c r="S94" s="548"/>
      <c r="T94" s="548"/>
      <c r="U94" s="548"/>
      <c r="V94" s="548"/>
      <c r="W94" s="548"/>
      <c r="X94" s="548"/>
      <c r="Y94" s="548"/>
      <c r="Z94" s="548"/>
    </row>
    <row r="95" spans="7:26" x14ac:dyDescent="0.3">
      <c r="G95" s="548"/>
      <c r="H95" s="548"/>
      <c r="I95" s="548"/>
      <c r="J95" s="548"/>
      <c r="K95" s="548"/>
      <c r="L95" s="548"/>
      <c r="M95" s="548"/>
      <c r="N95" s="548"/>
      <c r="O95" s="548"/>
      <c r="P95" s="548"/>
      <c r="Q95" s="548"/>
      <c r="R95" s="548"/>
      <c r="S95" s="548"/>
      <c r="T95" s="548"/>
      <c r="U95" s="548"/>
      <c r="V95" s="548"/>
      <c r="W95" s="548"/>
      <c r="X95" s="548"/>
      <c r="Y95" s="548"/>
      <c r="Z95" s="548"/>
    </row>
    <row r="96" spans="7:26" x14ac:dyDescent="0.3">
      <c r="G96" s="548"/>
      <c r="H96" s="548"/>
      <c r="I96" s="548"/>
      <c r="J96" s="548"/>
      <c r="K96" s="548"/>
      <c r="L96" s="548"/>
      <c r="M96" s="548"/>
      <c r="N96" s="548"/>
      <c r="O96" s="548"/>
      <c r="P96" s="548"/>
      <c r="Q96" s="548"/>
      <c r="R96" s="548"/>
      <c r="S96" s="548"/>
      <c r="T96" s="548"/>
      <c r="U96" s="548"/>
      <c r="V96" s="548"/>
      <c r="W96" s="548"/>
      <c r="X96" s="548"/>
      <c r="Y96" s="548"/>
      <c r="Z96" s="548"/>
    </row>
    <row r="97" spans="7:26" x14ac:dyDescent="0.3">
      <c r="G97" s="548"/>
      <c r="H97" s="548"/>
      <c r="I97" s="548"/>
      <c r="J97" s="548"/>
      <c r="K97" s="548"/>
      <c r="L97" s="548"/>
      <c r="M97" s="548"/>
      <c r="N97" s="548"/>
      <c r="O97" s="548"/>
      <c r="P97" s="548"/>
      <c r="Q97" s="548"/>
      <c r="R97" s="548"/>
      <c r="S97" s="548"/>
      <c r="T97" s="548"/>
      <c r="U97" s="548"/>
      <c r="V97" s="548"/>
      <c r="W97" s="548"/>
      <c r="X97" s="548"/>
      <c r="Y97" s="548"/>
      <c r="Z97" s="548"/>
    </row>
    <row r="98" spans="7:26" x14ac:dyDescent="0.3">
      <c r="G98" s="548"/>
      <c r="H98" s="548"/>
      <c r="I98" s="548"/>
      <c r="J98" s="548"/>
      <c r="K98" s="548"/>
      <c r="L98" s="548"/>
      <c r="M98" s="548"/>
      <c r="N98" s="548"/>
      <c r="O98" s="548"/>
      <c r="P98" s="548"/>
      <c r="Q98" s="548"/>
      <c r="R98" s="548"/>
      <c r="S98" s="548"/>
      <c r="T98" s="548"/>
      <c r="U98" s="548"/>
      <c r="V98" s="548"/>
      <c r="W98" s="548"/>
      <c r="X98" s="548"/>
      <c r="Y98" s="548"/>
      <c r="Z98" s="548"/>
    </row>
    <row r="99" spans="7:26" x14ac:dyDescent="0.3">
      <c r="G99" s="548"/>
      <c r="H99" s="548"/>
      <c r="I99" s="548"/>
      <c r="J99" s="548"/>
      <c r="K99" s="548"/>
      <c r="L99" s="548"/>
      <c r="M99" s="548"/>
      <c r="N99" s="548"/>
      <c r="O99" s="548"/>
      <c r="P99" s="548"/>
      <c r="Q99" s="548"/>
      <c r="R99" s="548"/>
      <c r="S99" s="548"/>
      <c r="T99" s="548"/>
      <c r="U99" s="548"/>
      <c r="V99" s="548"/>
      <c r="W99" s="548"/>
      <c r="X99" s="548"/>
      <c r="Y99" s="548"/>
      <c r="Z99" s="548"/>
    </row>
    <row r="100" spans="7:26" x14ac:dyDescent="0.3">
      <c r="G100" s="548"/>
      <c r="H100" s="548"/>
      <c r="I100" s="548"/>
      <c r="J100" s="548"/>
      <c r="K100" s="548"/>
      <c r="L100" s="548"/>
      <c r="M100" s="548"/>
      <c r="N100" s="548"/>
      <c r="O100" s="548"/>
      <c r="P100" s="548"/>
      <c r="Q100" s="548"/>
      <c r="R100" s="548"/>
      <c r="S100" s="548"/>
      <c r="T100" s="548"/>
      <c r="U100" s="548"/>
      <c r="V100" s="548"/>
      <c r="W100" s="548"/>
      <c r="X100" s="548"/>
      <c r="Y100" s="548"/>
      <c r="Z100" s="548"/>
    </row>
    <row r="101" spans="7:26" x14ac:dyDescent="0.3">
      <c r="G101" s="548"/>
      <c r="H101" s="548"/>
      <c r="I101" s="548"/>
      <c r="J101" s="548"/>
      <c r="K101" s="548"/>
      <c r="L101" s="548"/>
      <c r="M101" s="548"/>
      <c r="N101" s="548"/>
      <c r="O101" s="548"/>
      <c r="P101" s="548"/>
      <c r="Q101" s="548"/>
      <c r="R101" s="548"/>
      <c r="S101" s="548"/>
      <c r="T101" s="548"/>
      <c r="U101" s="548"/>
      <c r="V101" s="548"/>
      <c r="W101" s="548"/>
      <c r="X101" s="548"/>
      <c r="Y101" s="548"/>
      <c r="Z101" s="548"/>
    </row>
    <row r="102" spans="7:26" x14ac:dyDescent="0.3">
      <c r="G102" s="548"/>
      <c r="H102" s="548"/>
      <c r="I102" s="548"/>
      <c r="J102" s="548"/>
      <c r="K102" s="548"/>
      <c r="L102" s="548"/>
      <c r="M102" s="548"/>
      <c r="N102" s="548"/>
      <c r="O102" s="548"/>
      <c r="P102" s="548"/>
      <c r="Q102" s="548"/>
      <c r="R102" s="548"/>
      <c r="S102" s="548"/>
      <c r="T102" s="548"/>
      <c r="U102" s="548"/>
      <c r="V102" s="548"/>
      <c r="W102" s="548"/>
      <c r="X102" s="548"/>
      <c r="Y102" s="548"/>
      <c r="Z102" s="548"/>
    </row>
    <row r="103" spans="7:26" x14ac:dyDescent="0.3">
      <c r="G103" s="548"/>
      <c r="H103" s="548"/>
      <c r="I103" s="548"/>
      <c r="J103" s="548"/>
      <c r="K103" s="548"/>
      <c r="L103" s="548"/>
      <c r="M103" s="548"/>
      <c r="N103" s="548"/>
      <c r="O103" s="548"/>
      <c r="P103" s="548"/>
      <c r="Q103" s="548"/>
      <c r="R103" s="548"/>
      <c r="S103" s="548"/>
      <c r="T103" s="548"/>
      <c r="U103" s="548"/>
      <c r="V103" s="548"/>
      <c r="W103" s="548"/>
      <c r="X103" s="548"/>
      <c r="Y103" s="548"/>
      <c r="Z103" s="548"/>
    </row>
    <row r="104" spans="7:26" x14ac:dyDescent="0.3">
      <c r="G104" s="548"/>
      <c r="H104" s="548"/>
      <c r="I104" s="548"/>
      <c r="J104" s="548"/>
      <c r="K104" s="548"/>
      <c r="L104" s="548"/>
      <c r="M104" s="548"/>
      <c r="N104" s="548"/>
      <c r="O104" s="548"/>
      <c r="P104" s="548"/>
      <c r="Q104" s="548"/>
      <c r="R104" s="548"/>
      <c r="S104" s="548"/>
      <c r="T104" s="548"/>
      <c r="U104" s="548"/>
      <c r="V104" s="548"/>
      <c r="W104" s="548"/>
      <c r="X104" s="548"/>
      <c r="Y104" s="548"/>
      <c r="Z104" s="548"/>
    </row>
    <row r="105" spans="7:26" x14ac:dyDescent="0.3">
      <c r="G105" s="548"/>
      <c r="H105" s="548"/>
      <c r="I105" s="548"/>
      <c r="J105" s="548"/>
      <c r="K105" s="548"/>
      <c r="L105" s="548"/>
      <c r="M105" s="548"/>
      <c r="N105" s="548"/>
      <c r="O105" s="548"/>
      <c r="P105" s="548"/>
      <c r="Q105" s="548"/>
      <c r="R105" s="548"/>
      <c r="S105" s="548"/>
      <c r="T105" s="548"/>
      <c r="U105" s="548"/>
      <c r="V105" s="548"/>
      <c r="W105" s="548"/>
      <c r="X105" s="548"/>
      <c r="Y105" s="548"/>
      <c r="Z105" s="548"/>
    </row>
    <row r="106" spans="7:26" x14ac:dyDescent="0.3">
      <c r="G106" s="548"/>
      <c r="H106" s="548"/>
      <c r="I106" s="548"/>
      <c r="J106" s="548"/>
      <c r="K106" s="548"/>
      <c r="L106" s="548"/>
      <c r="M106" s="548"/>
      <c r="N106" s="548"/>
      <c r="O106" s="548"/>
      <c r="P106" s="548"/>
      <c r="Q106" s="548"/>
      <c r="R106" s="548"/>
      <c r="S106" s="548"/>
      <c r="T106" s="548"/>
      <c r="U106" s="548"/>
      <c r="V106" s="548"/>
      <c r="W106" s="548"/>
      <c r="X106" s="548"/>
      <c r="Y106" s="548"/>
      <c r="Z106" s="548"/>
    </row>
    <row r="107" spans="7:26" x14ac:dyDescent="0.3">
      <c r="G107" s="548"/>
      <c r="H107" s="548"/>
      <c r="I107" s="548"/>
      <c r="J107" s="548"/>
      <c r="K107" s="548"/>
      <c r="L107" s="548"/>
      <c r="M107" s="548"/>
      <c r="N107" s="548"/>
      <c r="O107" s="548"/>
      <c r="P107" s="548"/>
      <c r="Q107" s="548"/>
      <c r="R107" s="548"/>
      <c r="S107" s="548"/>
      <c r="T107" s="548"/>
      <c r="U107" s="548"/>
      <c r="V107" s="548"/>
      <c r="W107" s="548"/>
      <c r="X107" s="548"/>
      <c r="Y107" s="548"/>
      <c r="Z107" s="548"/>
    </row>
    <row r="108" spans="7:26" x14ac:dyDescent="0.3">
      <c r="G108" s="548"/>
      <c r="H108" s="548"/>
      <c r="I108" s="548"/>
      <c r="J108" s="548"/>
      <c r="K108" s="548"/>
      <c r="L108" s="548"/>
      <c r="M108" s="548"/>
      <c r="N108" s="548"/>
      <c r="O108" s="548"/>
      <c r="P108" s="548"/>
      <c r="Q108" s="548"/>
      <c r="R108" s="548"/>
      <c r="S108" s="548"/>
      <c r="T108" s="548"/>
      <c r="U108" s="548"/>
      <c r="V108" s="548"/>
      <c r="W108" s="548"/>
      <c r="X108" s="548"/>
      <c r="Y108" s="548"/>
      <c r="Z108" s="548"/>
    </row>
    <row r="109" spans="7:26" x14ac:dyDescent="0.3">
      <c r="G109" s="548"/>
      <c r="H109" s="548"/>
      <c r="I109" s="548"/>
      <c r="J109" s="548"/>
      <c r="K109" s="548"/>
      <c r="L109" s="548"/>
      <c r="M109" s="548"/>
      <c r="N109" s="548"/>
      <c r="O109" s="548"/>
      <c r="P109" s="548"/>
      <c r="Q109" s="548"/>
      <c r="R109" s="548"/>
      <c r="S109" s="548"/>
      <c r="T109" s="548"/>
      <c r="U109" s="548"/>
      <c r="V109" s="548"/>
      <c r="W109" s="548"/>
      <c r="X109" s="548"/>
      <c r="Y109" s="548"/>
      <c r="Z109" s="548"/>
    </row>
    <row r="110" spans="7:26" x14ac:dyDescent="0.3">
      <c r="G110" s="548"/>
      <c r="H110" s="548"/>
      <c r="I110" s="548"/>
      <c r="J110" s="548"/>
      <c r="K110" s="548"/>
      <c r="L110" s="548"/>
      <c r="M110" s="548"/>
      <c r="N110" s="548"/>
      <c r="O110" s="548"/>
      <c r="P110" s="548"/>
      <c r="Q110" s="548"/>
      <c r="R110" s="548"/>
      <c r="S110" s="548"/>
      <c r="T110" s="548"/>
      <c r="U110" s="548"/>
      <c r="V110" s="548"/>
      <c r="W110" s="548"/>
      <c r="X110" s="548"/>
      <c r="Y110" s="548"/>
      <c r="Z110" s="548"/>
    </row>
    <row r="111" spans="7:26" x14ac:dyDescent="0.3">
      <c r="G111" s="548"/>
      <c r="H111" s="548"/>
      <c r="I111" s="548"/>
      <c r="J111" s="548"/>
      <c r="K111" s="548"/>
      <c r="L111" s="548"/>
      <c r="M111" s="548"/>
      <c r="N111" s="548"/>
      <c r="O111" s="548"/>
      <c r="P111" s="548"/>
      <c r="Q111" s="548"/>
      <c r="R111" s="548"/>
      <c r="S111" s="548"/>
      <c r="T111" s="548"/>
      <c r="U111" s="548"/>
      <c r="V111" s="548"/>
      <c r="W111" s="548"/>
      <c r="X111" s="548"/>
      <c r="Y111" s="548"/>
      <c r="Z111" s="548"/>
    </row>
    <row r="112" spans="7:26" x14ac:dyDescent="0.3">
      <c r="G112" s="548"/>
      <c r="H112" s="548"/>
      <c r="I112" s="548"/>
      <c r="J112" s="548"/>
      <c r="K112" s="548"/>
      <c r="L112" s="548"/>
      <c r="M112" s="548"/>
      <c r="N112" s="548"/>
      <c r="O112" s="548"/>
      <c r="P112" s="548"/>
      <c r="Q112" s="548"/>
      <c r="R112" s="548"/>
      <c r="S112" s="548"/>
      <c r="T112" s="548"/>
      <c r="U112" s="548"/>
      <c r="V112" s="548"/>
      <c r="W112" s="548"/>
      <c r="X112" s="548"/>
      <c r="Y112" s="548"/>
      <c r="Z112" s="548"/>
    </row>
    <row r="113" spans="7:26" x14ac:dyDescent="0.3">
      <c r="G113" s="548"/>
      <c r="H113" s="548"/>
      <c r="I113" s="548"/>
      <c r="J113" s="548"/>
      <c r="K113" s="548"/>
      <c r="L113" s="548"/>
      <c r="M113" s="548"/>
      <c r="N113" s="548"/>
      <c r="O113" s="548"/>
      <c r="P113" s="548"/>
      <c r="Q113" s="548"/>
      <c r="R113" s="548"/>
      <c r="S113" s="548"/>
      <c r="T113" s="548"/>
      <c r="U113" s="548"/>
      <c r="V113" s="548"/>
      <c r="W113" s="548"/>
      <c r="X113" s="548"/>
      <c r="Y113" s="548"/>
      <c r="Z113" s="548"/>
    </row>
    <row r="114" spans="7:26" x14ac:dyDescent="0.3">
      <c r="G114" s="548"/>
      <c r="H114" s="548"/>
      <c r="I114" s="548"/>
      <c r="J114" s="548"/>
      <c r="K114" s="548"/>
      <c r="L114" s="548"/>
      <c r="M114" s="548"/>
      <c r="N114" s="548"/>
      <c r="O114" s="548"/>
      <c r="P114" s="548"/>
      <c r="Q114" s="548"/>
      <c r="R114" s="548"/>
      <c r="S114" s="548"/>
      <c r="T114" s="548"/>
      <c r="U114" s="548"/>
      <c r="V114" s="548"/>
      <c r="W114" s="548"/>
      <c r="X114" s="548"/>
      <c r="Y114" s="548"/>
      <c r="Z114" s="548"/>
    </row>
    <row r="115" spans="7:26" x14ac:dyDescent="0.3">
      <c r="G115" s="548"/>
      <c r="H115" s="548"/>
      <c r="I115" s="548"/>
      <c r="J115" s="548"/>
      <c r="K115" s="548"/>
      <c r="L115" s="548"/>
      <c r="M115" s="548"/>
      <c r="N115" s="548"/>
      <c r="O115" s="548"/>
      <c r="P115" s="548"/>
      <c r="Q115" s="548"/>
      <c r="R115" s="548"/>
      <c r="S115" s="548"/>
      <c r="T115" s="548"/>
      <c r="U115" s="548"/>
      <c r="V115" s="548"/>
      <c r="W115" s="548"/>
      <c r="X115" s="548"/>
      <c r="Y115" s="548"/>
      <c r="Z115" s="548"/>
    </row>
    <row r="116" spans="7:26" x14ac:dyDescent="0.3">
      <c r="G116" s="548"/>
      <c r="H116" s="548"/>
      <c r="I116" s="548"/>
      <c r="J116" s="548"/>
      <c r="K116" s="548"/>
      <c r="L116" s="548"/>
      <c r="M116" s="548"/>
      <c r="N116" s="548"/>
      <c r="O116" s="548"/>
      <c r="P116" s="548"/>
      <c r="Q116" s="548"/>
      <c r="R116" s="548"/>
      <c r="S116" s="548"/>
      <c r="T116" s="548"/>
      <c r="U116" s="548"/>
      <c r="V116" s="548"/>
      <c r="W116" s="548"/>
      <c r="X116" s="548"/>
      <c r="Y116" s="548"/>
      <c r="Z116" s="548"/>
    </row>
    <row r="117" spans="7:26" x14ac:dyDescent="0.3">
      <c r="G117" s="548"/>
      <c r="H117" s="548"/>
      <c r="I117" s="548"/>
      <c r="J117" s="548"/>
      <c r="K117" s="548"/>
      <c r="L117" s="548"/>
      <c r="M117" s="548"/>
      <c r="N117" s="548"/>
      <c r="O117" s="548"/>
      <c r="P117" s="548"/>
      <c r="Q117" s="548"/>
      <c r="R117" s="548"/>
      <c r="S117" s="548"/>
      <c r="T117" s="548"/>
      <c r="U117" s="548"/>
      <c r="V117" s="548"/>
      <c r="W117" s="548"/>
      <c r="X117" s="548"/>
      <c r="Y117" s="548"/>
      <c r="Z117" s="548"/>
    </row>
    <row r="118" spans="7:26" x14ac:dyDescent="0.3">
      <c r="G118" s="548"/>
      <c r="H118" s="548"/>
      <c r="I118" s="548"/>
      <c r="J118" s="548"/>
      <c r="K118" s="548"/>
      <c r="L118" s="548"/>
      <c r="M118" s="548"/>
      <c r="N118" s="548"/>
      <c r="O118" s="548"/>
      <c r="P118" s="548"/>
      <c r="Q118" s="548"/>
      <c r="R118" s="548"/>
      <c r="S118" s="548"/>
      <c r="T118" s="548"/>
      <c r="U118" s="548"/>
      <c r="V118" s="548"/>
      <c r="W118" s="548"/>
      <c r="X118" s="548"/>
      <c r="Y118" s="548"/>
      <c r="Z118" s="548"/>
    </row>
    <row r="119" spans="7:26" x14ac:dyDescent="0.3">
      <c r="G119" s="548"/>
      <c r="H119" s="548"/>
      <c r="I119" s="548"/>
      <c r="J119" s="548"/>
      <c r="K119" s="548"/>
      <c r="L119" s="548"/>
      <c r="M119" s="548"/>
      <c r="N119" s="548"/>
      <c r="O119" s="548"/>
      <c r="P119" s="548"/>
      <c r="Q119" s="548"/>
      <c r="R119" s="548"/>
      <c r="S119" s="548"/>
      <c r="T119" s="548"/>
      <c r="U119" s="548"/>
      <c r="V119" s="548"/>
      <c r="W119" s="548"/>
      <c r="X119" s="548"/>
      <c r="Y119" s="548"/>
      <c r="Z119" s="548"/>
    </row>
    <row r="120" spans="7:26" x14ac:dyDescent="0.3">
      <c r="G120" s="548"/>
      <c r="H120" s="548"/>
      <c r="I120" s="548"/>
      <c r="J120" s="548"/>
      <c r="K120" s="548"/>
      <c r="L120" s="548"/>
      <c r="M120" s="548"/>
      <c r="N120" s="548"/>
      <c r="O120" s="548"/>
      <c r="P120" s="548"/>
      <c r="Q120" s="548"/>
      <c r="R120" s="548"/>
      <c r="S120" s="548"/>
      <c r="T120" s="548"/>
      <c r="U120" s="548"/>
      <c r="V120" s="548"/>
      <c r="W120" s="548"/>
      <c r="X120" s="548"/>
      <c r="Y120" s="548"/>
      <c r="Z120" s="548"/>
    </row>
    <row r="121" spans="7:26" x14ac:dyDescent="0.3">
      <c r="G121" s="548"/>
      <c r="H121" s="548"/>
      <c r="I121" s="548"/>
      <c r="J121" s="548"/>
      <c r="K121" s="548"/>
      <c r="L121" s="548"/>
      <c r="M121" s="548"/>
      <c r="N121" s="548"/>
      <c r="O121" s="548"/>
      <c r="P121" s="548"/>
      <c r="Q121" s="548"/>
      <c r="R121" s="548"/>
      <c r="S121" s="548"/>
      <c r="T121" s="548"/>
      <c r="U121" s="548"/>
      <c r="V121" s="548"/>
      <c r="W121" s="548"/>
      <c r="X121" s="548"/>
      <c r="Y121" s="548"/>
      <c r="Z121" s="548"/>
    </row>
    <row r="122" spans="7:26" x14ac:dyDescent="0.3">
      <c r="G122" s="548"/>
      <c r="H122" s="548"/>
      <c r="I122" s="548"/>
      <c r="J122" s="548"/>
      <c r="K122" s="548"/>
      <c r="L122" s="548"/>
      <c r="M122" s="548"/>
      <c r="N122" s="548"/>
      <c r="O122" s="548"/>
      <c r="P122" s="548"/>
      <c r="Q122" s="548"/>
      <c r="R122" s="548"/>
      <c r="S122" s="548"/>
      <c r="T122" s="548"/>
      <c r="U122" s="548"/>
      <c r="V122" s="548"/>
      <c r="W122" s="548"/>
      <c r="X122" s="548"/>
      <c r="Y122" s="548"/>
      <c r="Z122" s="548"/>
    </row>
    <row r="123" spans="7:26" x14ac:dyDescent="0.3">
      <c r="G123" s="548"/>
      <c r="H123" s="548"/>
      <c r="I123" s="548"/>
      <c r="J123" s="548"/>
      <c r="K123" s="548"/>
      <c r="L123" s="548"/>
      <c r="M123" s="548"/>
      <c r="N123" s="548"/>
      <c r="O123" s="548"/>
      <c r="P123" s="548"/>
      <c r="Q123" s="548"/>
      <c r="R123" s="548"/>
      <c r="S123" s="548"/>
      <c r="T123" s="548"/>
      <c r="U123" s="548"/>
      <c r="V123" s="548"/>
      <c r="W123" s="548"/>
      <c r="X123" s="548"/>
      <c r="Y123" s="548"/>
      <c r="Z123" s="548"/>
    </row>
    <row r="124" spans="7:26" x14ac:dyDescent="0.3">
      <c r="G124" s="548"/>
      <c r="H124" s="548"/>
      <c r="I124" s="548"/>
      <c r="J124" s="548"/>
      <c r="K124" s="548"/>
      <c r="L124" s="548"/>
      <c r="M124" s="548"/>
      <c r="N124" s="548"/>
      <c r="O124" s="548"/>
      <c r="P124" s="548"/>
      <c r="Q124" s="548"/>
      <c r="R124" s="548"/>
      <c r="S124" s="548"/>
      <c r="T124" s="548"/>
      <c r="U124" s="548"/>
      <c r="V124" s="548"/>
      <c r="W124" s="548"/>
      <c r="X124" s="548"/>
      <c r="Y124" s="548"/>
      <c r="Z124" s="548"/>
    </row>
    <row r="125" spans="7:26" x14ac:dyDescent="0.3">
      <c r="G125" s="548"/>
      <c r="H125" s="548"/>
      <c r="I125" s="548"/>
      <c r="J125" s="548"/>
      <c r="K125" s="548"/>
      <c r="L125" s="548"/>
      <c r="M125" s="548"/>
      <c r="N125" s="548"/>
      <c r="O125" s="548"/>
      <c r="P125" s="548"/>
      <c r="Q125" s="548"/>
      <c r="R125" s="548"/>
      <c r="S125" s="548"/>
      <c r="T125" s="548"/>
      <c r="U125" s="548"/>
      <c r="V125" s="548"/>
      <c r="W125" s="548"/>
      <c r="X125" s="548"/>
      <c r="Y125" s="548"/>
      <c r="Z125" s="548"/>
    </row>
    <row r="126" spans="7:26" x14ac:dyDescent="0.3">
      <c r="G126" s="548"/>
      <c r="H126" s="548"/>
      <c r="I126" s="548"/>
      <c r="J126" s="548"/>
      <c r="K126" s="548"/>
      <c r="L126" s="548"/>
      <c r="M126" s="548"/>
      <c r="N126" s="548"/>
      <c r="O126" s="548"/>
      <c r="P126" s="548"/>
      <c r="Q126" s="548"/>
      <c r="R126" s="548"/>
      <c r="S126" s="548"/>
      <c r="T126" s="548"/>
      <c r="U126" s="548"/>
      <c r="V126" s="548"/>
      <c r="W126" s="548"/>
      <c r="X126" s="548"/>
      <c r="Y126" s="548"/>
      <c r="Z126" s="548"/>
    </row>
    <row r="127" spans="7:26" x14ac:dyDescent="0.3">
      <c r="G127" s="548"/>
      <c r="H127" s="548"/>
      <c r="I127" s="548"/>
      <c r="J127" s="548"/>
      <c r="K127" s="548"/>
      <c r="L127" s="548"/>
      <c r="M127" s="548"/>
      <c r="N127" s="548"/>
      <c r="O127" s="548"/>
      <c r="P127" s="548"/>
      <c r="Q127" s="548"/>
      <c r="R127" s="548"/>
      <c r="S127" s="548"/>
      <c r="T127" s="548"/>
      <c r="U127" s="548"/>
      <c r="V127" s="548"/>
      <c r="W127" s="548"/>
      <c r="X127" s="548"/>
      <c r="Y127" s="548"/>
      <c r="Z127" s="548"/>
    </row>
    <row r="128" spans="7:26" x14ac:dyDescent="0.3">
      <c r="G128" s="548"/>
      <c r="H128" s="548"/>
      <c r="I128" s="548"/>
      <c r="J128" s="548"/>
      <c r="K128" s="548"/>
      <c r="L128" s="548"/>
      <c r="M128" s="548"/>
      <c r="N128" s="548"/>
      <c r="O128" s="548"/>
      <c r="P128" s="548"/>
      <c r="Q128" s="548"/>
      <c r="R128" s="548"/>
      <c r="S128" s="548"/>
      <c r="T128" s="548"/>
      <c r="U128" s="548"/>
      <c r="V128" s="548"/>
      <c r="W128" s="548"/>
      <c r="X128" s="548"/>
      <c r="Y128" s="548"/>
      <c r="Z128" s="548"/>
    </row>
  </sheetData>
  <mergeCells count="83">
    <mergeCell ref="D50:D53"/>
    <mergeCell ref="D54:D57"/>
    <mergeCell ref="D58:D61"/>
    <mergeCell ref="G1:W1"/>
    <mergeCell ref="B4:B5"/>
    <mergeCell ref="C4:C5"/>
    <mergeCell ref="E4:E5"/>
    <mergeCell ref="F4:F5"/>
    <mergeCell ref="D4:D5"/>
    <mergeCell ref="B6:B7"/>
    <mergeCell ref="C6:C7"/>
    <mergeCell ref="B21:B23"/>
    <mergeCell ref="B34:B35"/>
    <mergeCell ref="B36:B49"/>
    <mergeCell ref="C38:C39"/>
    <mergeCell ref="AA4:AA5"/>
    <mergeCell ref="AB4:AE4"/>
    <mergeCell ref="G5:J5"/>
    <mergeCell ref="K5:N5"/>
    <mergeCell ref="O5:R5"/>
    <mergeCell ref="S5:V5"/>
    <mergeCell ref="W5:Z5"/>
    <mergeCell ref="G4:Z4"/>
    <mergeCell ref="AA6:AA7"/>
    <mergeCell ref="AB6:AE7"/>
    <mergeCell ref="C8:C9"/>
    <mergeCell ref="AA8:AA9"/>
    <mergeCell ref="AB8:AE9"/>
    <mergeCell ref="D6:D7"/>
    <mergeCell ref="D8:D9"/>
    <mergeCell ref="AC10:AC13"/>
    <mergeCell ref="AD10:AD13"/>
    <mergeCell ref="AE10:AE13"/>
    <mergeCell ref="B14:B20"/>
    <mergeCell ref="AA14:AA15"/>
    <mergeCell ref="AB14:AB15"/>
    <mergeCell ref="AC14:AC15"/>
    <mergeCell ref="AD14:AD15"/>
    <mergeCell ref="AE14:AE15"/>
    <mergeCell ref="C10:C13"/>
    <mergeCell ref="E10:E13"/>
    <mergeCell ref="F10:F13"/>
    <mergeCell ref="AA10:AA13"/>
    <mergeCell ref="AB10:AB13"/>
    <mergeCell ref="B8:B13"/>
    <mergeCell ref="D10:D13"/>
    <mergeCell ref="AB21:AE21"/>
    <mergeCell ref="AB22:AE22"/>
    <mergeCell ref="AB23:AE23"/>
    <mergeCell ref="B24:B32"/>
    <mergeCell ref="AB24:AE24"/>
    <mergeCell ref="AB26:AE26"/>
    <mergeCell ref="AB27:AE27"/>
    <mergeCell ref="AA38:AA39"/>
    <mergeCell ref="AB38:AB39"/>
    <mergeCell ref="AD38:AD39"/>
    <mergeCell ref="AE38:AE39"/>
    <mergeCell ref="B50:B61"/>
    <mergeCell ref="C50:C53"/>
    <mergeCell ref="E50:E53"/>
    <mergeCell ref="F50:F53"/>
    <mergeCell ref="AA50:AA53"/>
    <mergeCell ref="AB50:AB53"/>
    <mergeCell ref="AC50:AC53"/>
    <mergeCell ref="AC38:AC39"/>
    <mergeCell ref="AD50:AD53"/>
    <mergeCell ref="AE50:AE53"/>
    <mergeCell ref="C54:C57"/>
    <mergeCell ref="E54:E57"/>
    <mergeCell ref="AE54:AE57"/>
    <mergeCell ref="C58:C61"/>
    <mergeCell ref="E58:E61"/>
    <mergeCell ref="F58:F61"/>
    <mergeCell ref="AA58:AA61"/>
    <mergeCell ref="AB58:AB61"/>
    <mergeCell ref="AC58:AC61"/>
    <mergeCell ref="AD58:AD61"/>
    <mergeCell ref="AE58:AE61"/>
    <mergeCell ref="F54:F57"/>
    <mergeCell ref="AA54:AA57"/>
    <mergeCell ref="AB54:AB57"/>
    <mergeCell ref="AC54:AC57"/>
    <mergeCell ref="AD54:AD57"/>
  </mergeCells>
  <pageMargins left="0.7" right="0.7" top="0.75" bottom="0.5" header="0.3" footer="0.3"/>
  <pageSetup scale="43" fitToHeight="0" orientation="landscape" r:id="rId1"/>
  <headerFooter>
    <oddHeader>&amp;CAppendix D: 2019-2022 Capital Plan &amp; 2020 Capital Budget - Major Projects/Programs</oddHeader>
    <oddFooter>&amp;C2020 Capital and Operating Budget - Appendix A, B, C, D, E, F, G and H&amp;R&amp;P</oddFooter>
  </headerFooter>
  <rowBreaks count="4" manualBreakCount="4">
    <brk id="13" min="1" max="54" man="1"/>
    <brk id="23" min="1" max="54" man="1"/>
    <brk id="35" min="1" max="54" man="1"/>
    <brk id="47" min="1" max="2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[49]Reference!#REF!</xm:f>
          </x14:formula1>
          <xm:sqref>S14:Y20 H13:R20 S13:Z13 G6:Z8 G9:G20 H9:Z12 Z14:Z22 G21:Y22 G23:Z62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R41"/>
  <sheetViews>
    <sheetView zoomScale="40" zoomScaleNormal="40" workbookViewId="0"/>
  </sheetViews>
  <sheetFormatPr defaultColWidth="9.109375" defaultRowHeight="14.4" x14ac:dyDescent="0.3"/>
  <cols>
    <col min="1" max="5" width="9.109375" style="292"/>
    <col min="6" max="18" width="15.6640625" style="292" customWidth="1"/>
    <col min="19" max="16384" width="9.109375" style="292"/>
  </cols>
  <sheetData>
    <row r="40" spans="6:18" ht="61.2" x14ac:dyDescent="0.3">
      <c r="F40" s="845" t="s">
        <v>2729</v>
      </c>
      <c r="G40" s="845"/>
      <c r="H40" s="845"/>
      <c r="I40" s="845"/>
      <c r="J40" s="845"/>
      <c r="K40" s="845"/>
      <c r="L40" s="845"/>
      <c r="M40" s="845"/>
      <c r="N40" s="845"/>
      <c r="O40" s="845"/>
      <c r="P40" s="845"/>
      <c r="Q40" s="845"/>
      <c r="R40" s="845"/>
    </row>
    <row r="41" spans="6:18" ht="36.6" x14ac:dyDescent="0.3">
      <c r="F41" s="846" t="s">
        <v>2730</v>
      </c>
      <c r="G41" s="846"/>
      <c r="H41" s="846"/>
      <c r="I41" s="846"/>
      <c r="J41" s="846"/>
      <c r="K41" s="846"/>
      <c r="L41" s="846"/>
      <c r="M41" s="846"/>
      <c r="N41" s="846"/>
      <c r="O41" s="846"/>
      <c r="P41" s="846"/>
      <c r="Q41" s="846"/>
      <c r="R41" s="846"/>
    </row>
  </sheetData>
  <mergeCells count="2">
    <mergeCell ref="F40:R40"/>
    <mergeCell ref="F41:R41"/>
  </mergeCells>
  <pageMargins left="0.7" right="0.7" top="0.75" bottom="0.75" header="0.3" footer="0.3"/>
  <pageSetup scale="38" orientation="landscape" r:id="rId1"/>
  <headerFooter>
    <oddHeader>&amp;CAppendix E: Metrics</oddHeader>
    <oddFooter>&amp;C2020 Capital and Operating Budget - Appendix A, B, C, D, E, F, G and H&amp;R&amp;P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3"/>
  <sheetViews>
    <sheetView topLeftCell="D188" zoomScale="20" zoomScaleNormal="20" zoomScaleSheetLayoutView="10" zoomScalePageLayoutView="40" workbookViewId="0">
      <selection activeCell="V190" sqref="V190"/>
    </sheetView>
  </sheetViews>
  <sheetFormatPr defaultRowHeight="14.4" x14ac:dyDescent="0.3"/>
  <cols>
    <col min="1" max="1" width="51.6640625" hidden="1" customWidth="1"/>
    <col min="2" max="2" width="38.33203125" hidden="1" customWidth="1"/>
    <col min="3" max="3" width="31" hidden="1" customWidth="1"/>
    <col min="4" max="4" width="98.5546875" customWidth="1"/>
    <col min="5" max="5" width="80.5546875" customWidth="1"/>
    <col min="6" max="6" width="133.5546875" customWidth="1"/>
    <col min="7" max="13" width="45.5546875" customWidth="1"/>
    <col min="14" max="14" width="53.5546875" customWidth="1"/>
    <col min="15" max="18" width="81.33203125" hidden="1" customWidth="1"/>
    <col min="19" max="19" width="14.6640625" hidden="1" customWidth="1"/>
    <col min="20" max="20" width="37.44140625" bestFit="1" customWidth="1"/>
    <col min="21" max="21" width="70.5546875" bestFit="1" customWidth="1"/>
    <col min="22" max="22" width="81.33203125" customWidth="1"/>
    <col min="23" max="23" width="13" bestFit="1" customWidth="1"/>
    <col min="24" max="25" width="8.33203125" bestFit="1" customWidth="1"/>
    <col min="26" max="26" width="8" bestFit="1" customWidth="1"/>
    <col min="27" max="27" width="8.33203125" bestFit="1" customWidth="1"/>
    <col min="28" max="28" width="24.33203125" bestFit="1" customWidth="1"/>
    <col min="29" max="31" width="81.33203125" customWidth="1"/>
  </cols>
  <sheetData>
    <row r="1" spans="1:19" s="47" customFormat="1" ht="110.1" customHeight="1" x14ac:dyDescent="0.3">
      <c r="A1" s="45" t="s">
        <v>561</v>
      </c>
      <c r="B1" s="45" t="s">
        <v>562</v>
      </c>
      <c r="C1" s="45" t="s">
        <v>563</v>
      </c>
      <c r="D1" s="618" t="s">
        <v>564</v>
      </c>
      <c r="E1" s="618" t="s">
        <v>565</v>
      </c>
      <c r="F1" s="618" t="s">
        <v>566</v>
      </c>
      <c r="G1" s="618" t="s">
        <v>567</v>
      </c>
      <c r="H1" s="618" t="s">
        <v>568</v>
      </c>
      <c r="I1" s="618" t="s">
        <v>569</v>
      </c>
      <c r="J1" s="618" t="s">
        <v>570</v>
      </c>
      <c r="K1" s="618" t="s">
        <v>571</v>
      </c>
      <c r="L1" s="618" t="s">
        <v>572</v>
      </c>
      <c r="M1" s="618" t="s">
        <v>573</v>
      </c>
      <c r="N1" s="619" t="s">
        <v>574</v>
      </c>
      <c r="O1" s="46" t="s">
        <v>575</v>
      </c>
      <c r="P1" s="46" t="s">
        <v>576</v>
      </c>
      <c r="Q1" s="46" t="s">
        <v>577</v>
      </c>
      <c r="R1" s="45" t="s">
        <v>578</v>
      </c>
      <c r="S1" s="45" t="s">
        <v>579</v>
      </c>
    </row>
    <row r="2" spans="1:19" s="47" customFormat="1" ht="195" customHeight="1" x14ac:dyDescent="0.3">
      <c r="A2" s="45">
        <v>12530</v>
      </c>
      <c r="B2" s="45">
        <v>1982</v>
      </c>
      <c r="C2" s="45" t="s">
        <v>580</v>
      </c>
      <c r="D2" s="48" t="s">
        <v>581</v>
      </c>
      <c r="E2" s="48" t="s">
        <v>582</v>
      </c>
      <c r="F2" s="48" t="s">
        <v>583</v>
      </c>
      <c r="G2" s="48" t="s">
        <v>584</v>
      </c>
      <c r="H2" s="48" t="s">
        <v>585</v>
      </c>
      <c r="I2" s="48" t="s">
        <v>586</v>
      </c>
      <c r="J2" s="48" t="s">
        <v>587</v>
      </c>
      <c r="K2" s="48" t="s">
        <v>588</v>
      </c>
      <c r="L2" s="48" t="s">
        <v>587</v>
      </c>
      <c r="M2" s="48" t="s">
        <v>589</v>
      </c>
      <c r="N2" s="48" t="s">
        <v>590</v>
      </c>
      <c r="O2" s="45" t="s">
        <v>591</v>
      </c>
      <c r="P2" s="45" t="s">
        <v>592</v>
      </c>
      <c r="Q2" s="45"/>
      <c r="R2" s="49" t="s">
        <v>593</v>
      </c>
      <c r="S2" s="45" t="str">
        <f>CONCATENATE(Appendix_Query[[#This Row],[CoV Metric]],Appendix_Query[[#This Row],[Numbering]])</f>
        <v># new non-market units enabled with Housing Capital Grants¹¹</v>
      </c>
    </row>
    <row r="3" spans="1:19" s="47" customFormat="1" ht="195" customHeight="1" x14ac:dyDescent="0.3">
      <c r="A3" s="45">
        <v>12540</v>
      </c>
      <c r="B3" s="45">
        <v>1983</v>
      </c>
      <c r="C3" s="45" t="s">
        <v>580</v>
      </c>
      <c r="D3" s="48" t="s">
        <v>581</v>
      </c>
      <c r="E3" s="48" t="s">
        <v>582</v>
      </c>
      <c r="F3" s="48" t="s">
        <v>594</v>
      </c>
      <c r="G3" s="48" t="s">
        <v>584</v>
      </c>
      <c r="H3" s="48" t="s">
        <v>587</v>
      </c>
      <c r="I3" s="48" t="s">
        <v>595</v>
      </c>
      <c r="J3" s="48" t="s">
        <v>596</v>
      </c>
      <c r="K3" s="48" t="s">
        <v>597</v>
      </c>
      <c r="L3" s="48" t="s">
        <v>587</v>
      </c>
      <c r="M3" s="48" t="s">
        <v>598</v>
      </c>
      <c r="N3" s="48" t="s">
        <v>590</v>
      </c>
      <c r="O3" s="45" t="s">
        <v>599</v>
      </c>
      <c r="P3" s="45" t="s">
        <v>592</v>
      </c>
      <c r="Q3" s="45"/>
      <c r="R3" s="49" t="s">
        <v>600</v>
      </c>
      <c r="S3" s="45" t="str">
        <f>CONCATENATE(Appendix_Query[[#This Row],[CoV Metric]],Appendix_Query[[#This Row],[Numbering]])</f>
        <v># new non-market units enabled with Leased Land Grants²²</v>
      </c>
    </row>
    <row r="4" spans="1:19" s="47" customFormat="1" ht="195" customHeight="1" x14ac:dyDescent="0.3">
      <c r="A4" s="45">
        <v>13430</v>
      </c>
      <c r="B4" s="45">
        <v>2076</v>
      </c>
      <c r="C4" s="45" t="s">
        <v>601</v>
      </c>
      <c r="D4" s="48" t="s">
        <v>581</v>
      </c>
      <c r="E4" s="48" t="s">
        <v>582</v>
      </c>
      <c r="F4" s="48" t="s">
        <v>602</v>
      </c>
      <c r="G4" s="48" t="s">
        <v>584</v>
      </c>
      <c r="H4" s="48" t="s">
        <v>603</v>
      </c>
      <c r="I4" s="48" t="s">
        <v>603</v>
      </c>
      <c r="J4" s="48" t="s">
        <v>604</v>
      </c>
      <c r="K4" s="48" t="s">
        <v>605</v>
      </c>
      <c r="L4" s="48" t="s">
        <v>606</v>
      </c>
      <c r="M4" s="48" t="s">
        <v>607</v>
      </c>
      <c r="N4" s="48" t="s">
        <v>590</v>
      </c>
      <c r="O4" s="45"/>
      <c r="P4" s="45"/>
      <c r="Q4" s="45"/>
      <c r="R4" s="49" t="s">
        <v>592</v>
      </c>
      <c r="S4" s="45" t="str">
        <f>CONCATENATE(Appendix_Query[[#This Row],[CoV Metric]],Appendix_Query[[#This Row],[Numbering]])</f>
        <v>Cumulative # of social and supportive housing units approved under the Housing Vancouver Strategy (2018-2027)</v>
      </c>
    </row>
    <row r="5" spans="1:19" s="47" customFormat="1" ht="195" customHeight="1" x14ac:dyDescent="0.3">
      <c r="A5" s="45">
        <v>13440</v>
      </c>
      <c r="B5" s="45">
        <v>2077</v>
      </c>
      <c r="C5" s="45" t="s">
        <v>601</v>
      </c>
      <c r="D5" s="48" t="s">
        <v>581</v>
      </c>
      <c r="E5" s="48" t="s">
        <v>582</v>
      </c>
      <c r="F5" s="48" t="s">
        <v>608</v>
      </c>
      <c r="G5" s="48" t="s">
        <v>584</v>
      </c>
      <c r="H5" s="48" t="s">
        <v>603</v>
      </c>
      <c r="I5" s="48" t="s">
        <v>603</v>
      </c>
      <c r="J5" s="48" t="s">
        <v>609</v>
      </c>
      <c r="K5" s="48" t="s">
        <v>610</v>
      </c>
      <c r="L5" s="48" t="s">
        <v>611</v>
      </c>
      <c r="M5" s="48" t="s">
        <v>612</v>
      </c>
      <c r="N5" s="48" t="s">
        <v>590</v>
      </c>
      <c r="O5" s="45" t="s">
        <v>613</v>
      </c>
      <c r="P5" s="45" t="s">
        <v>592</v>
      </c>
      <c r="Q5" s="45"/>
      <c r="R5" s="49" t="s">
        <v>614</v>
      </c>
      <c r="S5" s="45" t="str">
        <f>CONCATENATE(Appendix_Query[[#This Row],[CoV Metric]],Appendix_Query[[#This Row],[Numbering]])</f>
        <v>Cumulative # of social and supportive housing units completed under the Housing Vancouver Strategy (2018-2027)³³</v>
      </c>
    </row>
    <row r="6" spans="1:19" s="47" customFormat="1" ht="195" customHeight="1" x14ac:dyDescent="0.3">
      <c r="A6" s="45">
        <v>22430</v>
      </c>
      <c r="B6" s="45">
        <v>2265</v>
      </c>
      <c r="C6" s="45" t="s">
        <v>601</v>
      </c>
      <c r="D6" s="48" t="s">
        <v>581</v>
      </c>
      <c r="E6" s="48" t="s">
        <v>582</v>
      </c>
      <c r="F6" s="48" t="s">
        <v>615</v>
      </c>
      <c r="G6" s="48" t="s">
        <v>584</v>
      </c>
      <c r="H6" s="48" t="s">
        <v>616</v>
      </c>
      <c r="I6" s="48" t="s">
        <v>617</v>
      </c>
      <c r="J6" s="48" t="s">
        <v>587</v>
      </c>
      <c r="K6" s="48" t="s">
        <v>618</v>
      </c>
      <c r="L6" s="48" t="s">
        <v>619</v>
      </c>
      <c r="M6" s="48" t="s">
        <v>620</v>
      </c>
      <c r="N6" s="48" t="s">
        <v>590</v>
      </c>
      <c r="O6" s="45"/>
      <c r="P6" s="45"/>
      <c r="Q6" s="45"/>
      <c r="R6" s="49" t="s">
        <v>592</v>
      </c>
      <c r="S6" s="45" t="str">
        <f>CONCATENATE(Appendix_Query[[#This Row],[CoV Metric]],Appendix_Query[[#This Row],[Numbering]])</f>
        <v>$ of investments to secure or improve existing low-cost housing (acquisitions and grants)</v>
      </c>
    </row>
    <row r="7" spans="1:19" s="47" customFormat="1" ht="195" customHeight="1" x14ac:dyDescent="0.3">
      <c r="A7" s="45">
        <v>22440</v>
      </c>
      <c r="B7" s="45">
        <v>2266</v>
      </c>
      <c r="C7" s="45" t="s">
        <v>580</v>
      </c>
      <c r="D7" s="48" t="s">
        <v>581</v>
      </c>
      <c r="E7" s="48" t="s">
        <v>582</v>
      </c>
      <c r="F7" s="48" t="s">
        <v>621</v>
      </c>
      <c r="G7" s="48" t="s">
        <v>584</v>
      </c>
      <c r="H7" s="48" t="s">
        <v>622</v>
      </c>
      <c r="I7" s="48" t="s">
        <v>623</v>
      </c>
      <c r="J7" s="48" t="s">
        <v>587</v>
      </c>
      <c r="K7" s="48" t="s">
        <v>624</v>
      </c>
      <c r="L7" s="48" t="s">
        <v>625</v>
      </c>
      <c r="M7" s="48" t="s">
        <v>626</v>
      </c>
      <c r="N7" s="48" t="s">
        <v>590</v>
      </c>
      <c r="O7" s="45"/>
      <c r="P7" s="45"/>
      <c r="Q7" s="45"/>
      <c r="R7" s="49" t="s">
        <v>592</v>
      </c>
      <c r="S7" s="45" t="str">
        <f>CONCATENATE(Appendix_Query[[#This Row],[CoV Metric]],Appendix_Query[[#This Row],[Numbering]])</f>
        <v># of rooms/units of existing low-cost housing secured or improved (acquisitions and grants)</v>
      </c>
    </row>
    <row r="8" spans="1:19" s="47" customFormat="1" ht="195" customHeight="1" x14ac:dyDescent="0.3">
      <c r="A8" s="45">
        <v>12420</v>
      </c>
      <c r="B8" s="45">
        <v>1971</v>
      </c>
      <c r="C8" s="45" t="s">
        <v>580</v>
      </c>
      <c r="D8" s="48" t="s">
        <v>581</v>
      </c>
      <c r="E8" s="48" t="s">
        <v>627</v>
      </c>
      <c r="F8" s="48" t="s">
        <v>628</v>
      </c>
      <c r="G8" s="48" t="s">
        <v>584</v>
      </c>
      <c r="H8" s="48" t="s">
        <v>629</v>
      </c>
      <c r="I8" s="48" t="s">
        <v>630</v>
      </c>
      <c r="J8" s="48" t="s">
        <v>631</v>
      </c>
      <c r="K8" s="48" t="s">
        <v>632</v>
      </c>
      <c r="L8" s="48" t="s">
        <v>633</v>
      </c>
      <c r="M8" s="48" t="s">
        <v>634</v>
      </c>
      <c r="N8" s="48" t="s">
        <v>635</v>
      </c>
      <c r="O8" s="45"/>
      <c r="P8" s="45"/>
      <c r="Q8" s="45"/>
      <c r="R8" s="49" t="s">
        <v>592</v>
      </c>
      <c r="S8" s="45" t="str">
        <f>CONCATENATE(Appendix_Query[[#This Row],[CoV Metric]],Appendix_Query[[#This Row],[Numbering]])</f>
        <v># of interments casket : cremation</v>
      </c>
    </row>
    <row r="9" spans="1:19" s="47" customFormat="1" ht="195" customHeight="1" x14ac:dyDescent="0.3">
      <c r="A9" s="45">
        <v>12430</v>
      </c>
      <c r="B9" s="45">
        <v>1972</v>
      </c>
      <c r="C9" s="45" t="s">
        <v>580</v>
      </c>
      <c r="D9" s="48" t="s">
        <v>581</v>
      </c>
      <c r="E9" s="48" t="s">
        <v>627</v>
      </c>
      <c r="F9" s="48" t="s">
        <v>636</v>
      </c>
      <c r="G9" s="48" t="s">
        <v>584</v>
      </c>
      <c r="H9" s="48" t="s">
        <v>637</v>
      </c>
      <c r="I9" s="48" t="s">
        <v>638</v>
      </c>
      <c r="J9" s="48" t="s">
        <v>639</v>
      </c>
      <c r="K9" s="48" t="s">
        <v>640</v>
      </c>
      <c r="L9" s="48" t="s">
        <v>641</v>
      </c>
      <c r="M9" s="48" t="s">
        <v>634</v>
      </c>
      <c r="N9" s="48" t="s">
        <v>635</v>
      </c>
      <c r="O9" s="45"/>
      <c r="P9" s="45"/>
      <c r="Q9" s="45"/>
      <c r="R9" s="49" t="s">
        <v>592</v>
      </c>
      <c r="S9" s="45" t="str">
        <f>CONCATENATE(Appendix_Query[[#This Row],[CoV Metric]],Appendix_Query[[#This Row],[Numbering]])</f>
        <v>Graves Sold - Casket : Cremation</v>
      </c>
    </row>
    <row r="10" spans="1:19" s="47" customFormat="1" ht="195" customHeight="1" x14ac:dyDescent="0.3">
      <c r="A10" s="45">
        <v>12440</v>
      </c>
      <c r="B10" s="45">
        <v>1973</v>
      </c>
      <c r="C10" s="45" t="s">
        <v>601</v>
      </c>
      <c r="D10" s="48" t="s">
        <v>581</v>
      </c>
      <c r="E10" s="48" t="s">
        <v>642</v>
      </c>
      <c r="F10" s="48" t="s">
        <v>643</v>
      </c>
      <c r="G10" s="48" t="s">
        <v>584</v>
      </c>
      <c r="H10" s="48" t="s">
        <v>644</v>
      </c>
      <c r="I10" s="48" t="s">
        <v>645</v>
      </c>
      <c r="J10" s="48" t="s">
        <v>646</v>
      </c>
      <c r="K10" s="48" t="s">
        <v>647</v>
      </c>
      <c r="L10" s="48" t="s">
        <v>648</v>
      </c>
      <c r="M10" s="48" t="s">
        <v>649</v>
      </c>
      <c r="N10" s="48" t="s">
        <v>590</v>
      </c>
      <c r="O10" s="45"/>
      <c r="P10" s="45"/>
      <c r="Q10" s="45"/>
      <c r="R10" s="49" t="s">
        <v>592</v>
      </c>
      <c r="S10" s="45" t="str">
        <f>CONCATENATE(Appendix_Query[[#This Row],[CoV Metric]],Appendix_Query[[#This Row],[Numbering]])</f>
        <v>Cultural grants awarded to non-profit organizations ($ millions)</v>
      </c>
    </row>
    <row r="11" spans="1:19" s="47" customFormat="1" ht="195" customHeight="1" x14ac:dyDescent="0.3">
      <c r="A11" s="45">
        <v>12450</v>
      </c>
      <c r="B11" s="45">
        <v>1974</v>
      </c>
      <c r="C11" s="45" t="s">
        <v>580</v>
      </c>
      <c r="D11" s="48" t="s">
        <v>581</v>
      </c>
      <c r="E11" s="48" t="s">
        <v>642</v>
      </c>
      <c r="F11" s="48" t="s">
        <v>650</v>
      </c>
      <c r="G11" s="48" t="s">
        <v>584</v>
      </c>
      <c r="H11" s="48" t="s">
        <v>651</v>
      </c>
      <c r="I11" s="48" t="s">
        <v>652</v>
      </c>
      <c r="J11" s="48" t="s">
        <v>653</v>
      </c>
      <c r="K11" s="48" t="s">
        <v>654</v>
      </c>
      <c r="L11" s="48" t="s">
        <v>655</v>
      </c>
      <c r="M11" s="48" t="s">
        <v>656</v>
      </c>
      <c r="N11" s="48" t="s">
        <v>590</v>
      </c>
      <c r="O11" s="45"/>
      <c r="P11" s="45"/>
      <c r="Q11" s="45"/>
      <c r="R11" s="49" t="s">
        <v>592</v>
      </c>
      <c r="S11" s="45" t="str">
        <f>CONCATENATE(Appendix_Query[[#This Row],[CoV Metric]],Appendix_Query[[#This Row],[Numbering]])</f>
        <v># of cultural grants awarded</v>
      </c>
    </row>
    <row r="12" spans="1:19" s="47" customFormat="1" ht="195" customHeight="1" x14ac:dyDescent="0.3">
      <c r="A12" s="45">
        <v>12460</v>
      </c>
      <c r="B12" s="45">
        <v>1975</v>
      </c>
      <c r="C12" s="45" t="s">
        <v>580</v>
      </c>
      <c r="D12" s="48" t="s">
        <v>581</v>
      </c>
      <c r="E12" s="48" t="s">
        <v>642</v>
      </c>
      <c r="F12" s="48" t="s">
        <v>657</v>
      </c>
      <c r="G12" s="48" t="s">
        <v>658</v>
      </c>
      <c r="H12" s="48" t="s">
        <v>659</v>
      </c>
      <c r="I12" s="48" t="s">
        <v>660</v>
      </c>
      <c r="J12" s="48" t="s">
        <v>661</v>
      </c>
      <c r="K12" s="48" t="s">
        <v>662</v>
      </c>
      <c r="L12" s="48" t="s">
        <v>663</v>
      </c>
      <c r="M12" s="48" t="s">
        <v>664</v>
      </c>
      <c r="N12" s="48" t="s">
        <v>590</v>
      </c>
      <c r="O12" s="45"/>
      <c r="P12" s="45"/>
      <c r="Q12" s="45"/>
      <c r="R12" s="49" t="s">
        <v>592</v>
      </c>
      <c r="S12" s="45" t="str">
        <f>CONCATENATE(Appendix_Query[[#This Row],[CoV Metric]],Appendix_Query[[#This Row],[Numbering]])</f>
        <v>Grant funds awarded compared to funds requested (%)</v>
      </c>
    </row>
    <row r="13" spans="1:19" s="47" customFormat="1" ht="195" customHeight="1" x14ac:dyDescent="0.3">
      <c r="A13" s="45">
        <v>12470</v>
      </c>
      <c r="B13" s="45">
        <v>1976</v>
      </c>
      <c r="C13" s="45" t="s">
        <v>580</v>
      </c>
      <c r="D13" s="48" t="s">
        <v>581</v>
      </c>
      <c r="E13" s="48" t="s">
        <v>642</v>
      </c>
      <c r="F13" s="48" t="s">
        <v>665</v>
      </c>
      <c r="G13" s="48" t="s">
        <v>666</v>
      </c>
      <c r="H13" s="48" t="s">
        <v>667</v>
      </c>
      <c r="I13" s="48" t="s">
        <v>668</v>
      </c>
      <c r="J13" s="48" t="s">
        <v>669</v>
      </c>
      <c r="K13" s="48" t="s">
        <v>670</v>
      </c>
      <c r="L13" s="48" t="s">
        <v>671</v>
      </c>
      <c r="M13" s="48" t="s">
        <v>672</v>
      </c>
      <c r="N13" s="48" t="s">
        <v>590</v>
      </c>
      <c r="O13" s="45"/>
      <c r="P13" s="45"/>
      <c r="Q13" s="45"/>
      <c r="R13" s="49" t="s">
        <v>592</v>
      </c>
      <c r="S13" s="45" t="str">
        <f>CONCATENATE(Appendix_Query[[#This Row],[CoV Metric]],Appendix_Query[[#This Row],[Numbering]])</f>
        <v>For every dollar invested by the City, additional funds raised by organizations supported by cultural operating grants ($)</v>
      </c>
    </row>
    <row r="14" spans="1:19" s="47" customFormat="1" ht="195" customHeight="1" x14ac:dyDescent="0.3">
      <c r="A14" s="45">
        <v>12480</v>
      </c>
      <c r="B14" s="45">
        <v>1977</v>
      </c>
      <c r="C14" s="45" t="s">
        <v>580</v>
      </c>
      <c r="D14" s="48" t="s">
        <v>581</v>
      </c>
      <c r="E14" s="48" t="s">
        <v>642</v>
      </c>
      <c r="F14" s="48" t="s">
        <v>673</v>
      </c>
      <c r="G14" s="48" t="s">
        <v>584</v>
      </c>
      <c r="H14" s="48" t="s">
        <v>674</v>
      </c>
      <c r="I14" s="48" t="s">
        <v>675</v>
      </c>
      <c r="J14" s="48" t="s">
        <v>676</v>
      </c>
      <c r="K14" s="48" t="s">
        <v>677</v>
      </c>
      <c r="L14" s="48" t="s">
        <v>678</v>
      </c>
      <c r="M14" s="48" t="s">
        <v>634</v>
      </c>
      <c r="N14" s="48" t="s">
        <v>635</v>
      </c>
      <c r="O14" s="45"/>
      <c r="P14" s="45"/>
      <c r="Q14" s="45"/>
      <c r="R14" s="49" t="s">
        <v>592</v>
      </c>
      <c r="S14" s="45" t="str">
        <f>CONCATENATE(Appendix_Query[[#This Row],[CoV Metric]],Appendix_Query[[#This Row],[Numbering]])</f>
        <v>% of organizations supported by cultural grants with mandates to serve specific diverse communities</v>
      </c>
    </row>
    <row r="15" spans="1:19" s="47" customFormat="1" ht="195" customHeight="1" x14ac:dyDescent="0.3">
      <c r="A15" s="45">
        <v>12490</v>
      </c>
      <c r="B15" s="45">
        <v>1978</v>
      </c>
      <c r="C15" s="45" t="s">
        <v>580</v>
      </c>
      <c r="D15" s="48" t="s">
        <v>581</v>
      </c>
      <c r="E15" s="48" t="s">
        <v>642</v>
      </c>
      <c r="F15" s="48" t="s">
        <v>679</v>
      </c>
      <c r="G15" s="48" t="s">
        <v>666</v>
      </c>
      <c r="H15" s="48" t="s">
        <v>680</v>
      </c>
      <c r="I15" s="48" t="s">
        <v>681</v>
      </c>
      <c r="J15" s="48" t="s">
        <v>681</v>
      </c>
      <c r="K15" s="48" t="s">
        <v>681</v>
      </c>
      <c r="L15" s="48" t="s">
        <v>682</v>
      </c>
      <c r="M15" s="48" t="s">
        <v>682</v>
      </c>
      <c r="N15" s="48" t="s">
        <v>590</v>
      </c>
      <c r="O15" s="45"/>
      <c r="P15" s="45"/>
      <c r="Q15" s="45"/>
      <c r="R15" s="49" t="s">
        <v>592</v>
      </c>
      <c r="S15" s="45" t="str">
        <f>CONCATENATE(Appendix_Query[[#This Row],[CoV Metric]],Appendix_Query[[#This Row],[Numbering]])</f>
        <v>Total City owned and leased cultural spaces provided by Cultural Services to the arts and cultural community (sq ft)</v>
      </c>
    </row>
    <row r="16" spans="1:19" s="47" customFormat="1" ht="195" customHeight="1" x14ac:dyDescent="0.3">
      <c r="A16" s="45">
        <v>12500</v>
      </c>
      <c r="B16" s="45">
        <v>1979</v>
      </c>
      <c r="C16" s="45" t="s">
        <v>580</v>
      </c>
      <c r="D16" s="48" t="s">
        <v>581</v>
      </c>
      <c r="E16" s="48" t="s">
        <v>642</v>
      </c>
      <c r="F16" s="48" t="s">
        <v>683</v>
      </c>
      <c r="G16" s="48" t="s">
        <v>584</v>
      </c>
      <c r="H16" s="48" t="s">
        <v>684</v>
      </c>
      <c r="I16" s="48" t="s">
        <v>684</v>
      </c>
      <c r="J16" s="48" t="s">
        <v>684</v>
      </c>
      <c r="K16" s="48" t="s">
        <v>684</v>
      </c>
      <c r="L16" s="48" t="s">
        <v>685</v>
      </c>
      <c r="M16" s="48" t="s">
        <v>685</v>
      </c>
      <c r="N16" s="48" t="s">
        <v>590</v>
      </c>
      <c r="O16" s="45"/>
      <c r="P16" s="45"/>
      <c r="Q16" s="45"/>
      <c r="R16" s="49" t="s">
        <v>592</v>
      </c>
      <c r="S16" s="45" t="str">
        <f>CONCATENATE(Appendix_Query[[#This Row],[CoV Metric]],Appendix_Query[[#This Row],[Numbering]])</f>
        <v>City investment allocated for new City-owned public art ($ millions)</v>
      </c>
    </row>
    <row r="17" spans="1:19" s="47" customFormat="1" ht="195" customHeight="1" x14ac:dyDescent="0.3">
      <c r="A17" s="45">
        <v>10250</v>
      </c>
      <c r="B17" s="45">
        <v>1158</v>
      </c>
      <c r="C17" s="45" t="s">
        <v>580</v>
      </c>
      <c r="D17" s="48" t="s">
        <v>581</v>
      </c>
      <c r="E17" s="48" t="s">
        <v>686</v>
      </c>
      <c r="F17" s="48" t="s">
        <v>687</v>
      </c>
      <c r="G17" s="48" t="s">
        <v>584</v>
      </c>
      <c r="H17" s="48" t="s">
        <v>688</v>
      </c>
      <c r="I17" s="48" t="s">
        <v>689</v>
      </c>
      <c r="J17" s="48" t="s">
        <v>690</v>
      </c>
      <c r="K17" s="48" t="s">
        <v>691</v>
      </c>
      <c r="L17" s="48" t="s">
        <v>692</v>
      </c>
      <c r="M17" s="48" t="s">
        <v>634</v>
      </c>
      <c r="N17" s="48" t="s">
        <v>590</v>
      </c>
      <c r="O17" s="45"/>
      <c r="P17" s="45"/>
      <c r="Q17" s="45"/>
      <c r="R17" s="49" t="s">
        <v>592</v>
      </c>
      <c r="S17" s="45" t="str">
        <f>CONCATENATE(Appendix_Query[[#This Row],[CoV Metric]],Appendix_Query[[#This Row],[Numbering]])</f>
        <v>Total housing units secured</v>
      </c>
    </row>
    <row r="18" spans="1:19" s="47" customFormat="1" ht="195" customHeight="1" x14ac:dyDescent="0.3">
      <c r="A18" s="45">
        <v>12510</v>
      </c>
      <c r="B18" s="45">
        <v>1980</v>
      </c>
      <c r="C18" s="45" t="s">
        <v>601</v>
      </c>
      <c r="D18" s="48" t="s">
        <v>581</v>
      </c>
      <c r="E18" s="48" t="s">
        <v>686</v>
      </c>
      <c r="F18" s="48" t="s">
        <v>693</v>
      </c>
      <c r="G18" s="48" t="s">
        <v>584</v>
      </c>
      <c r="H18" s="48" t="s">
        <v>694</v>
      </c>
      <c r="I18" s="48" t="s">
        <v>695</v>
      </c>
      <c r="J18" s="48" t="s">
        <v>696</v>
      </c>
      <c r="K18" s="48" t="s">
        <v>697</v>
      </c>
      <c r="L18" s="48" t="s">
        <v>698</v>
      </c>
      <c r="M18" s="48" t="s">
        <v>634</v>
      </c>
      <c r="N18" s="48" t="s">
        <v>635</v>
      </c>
      <c r="O18" s="45"/>
      <c r="P18" s="45"/>
      <c r="Q18" s="45"/>
      <c r="R18" s="49" t="s">
        <v>592</v>
      </c>
      <c r="S18" s="45" t="str">
        <f>CONCATENATE(Appendix_Query[[#This Row],[CoV Metric]],Appendix_Query[[#This Row],[Numbering]])</f>
        <v>Total # of clients served</v>
      </c>
    </row>
    <row r="19" spans="1:19" s="47" customFormat="1" ht="195" customHeight="1" x14ac:dyDescent="0.3">
      <c r="A19" s="45">
        <v>12520</v>
      </c>
      <c r="B19" s="45">
        <v>1981</v>
      </c>
      <c r="C19" s="45" t="s">
        <v>580</v>
      </c>
      <c r="D19" s="48" t="s">
        <v>581</v>
      </c>
      <c r="E19" s="48" t="s">
        <v>686</v>
      </c>
      <c r="F19" s="48" t="s">
        <v>699</v>
      </c>
      <c r="G19" s="48" t="s">
        <v>584</v>
      </c>
      <c r="H19" s="48" t="s">
        <v>700</v>
      </c>
      <c r="I19" s="48" t="s">
        <v>701</v>
      </c>
      <c r="J19" s="48" t="s">
        <v>702</v>
      </c>
      <c r="K19" s="48" t="s">
        <v>703</v>
      </c>
      <c r="L19" s="48" t="s">
        <v>704</v>
      </c>
      <c r="M19" s="48" t="s">
        <v>634</v>
      </c>
      <c r="N19" s="48" t="s">
        <v>635</v>
      </c>
      <c r="O19" s="45"/>
      <c r="P19" s="45"/>
      <c r="Q19" s="45"/>
      <c r="R19" s="49" t="s">
        <v>592</v>
      </c>
      <c r="S19" s="45" t="str">
        <f>CONCATENATE(Appendix_Query[[#This Row],[CoV Metric]],Appendix_Query[[#This Row],[Numbering]])</f>
        <v>Total # of clients served for the first time - new to the service</v>
      </c>
    </row>
    <row r="20" spans="1:19" s="47" customFormat="1" ht="195" customHeight="1" x14ac:dyDescent="0.3">
      <c r="A20" s="45">
        <v>12000</v>
      </c>
      <c r="B20" s="45">
        <v>1708</v>
      </c>
      <c r="C20" s="45" t="s">
        <v>580</v>
      </c>
      <c r="D20" s="48" t="s">
        <v>581</v>
      </c>
      <c r="E20" s="48" t="s">
        <v>705</v>
      </c>
      <c r="F20" s="48" t="s">
        <v>706</v>
      </c>
      <c r="G20" s="48" t="s">
        <v>584</v>
      </c>
      <c r="H20" s="48" t="s">
        <v>689</v>
      </c>
      <c r="I20" s="48" t="s">
        <v>689</v>
      </c>
      <c r="J20" s="48" t="s">
        <v>707</v>
      </c>
      <c r="K20" s="48" t="s">
        <v>708</v>
      </c>
      <c r="L20" s="48" t="s">
        <v>709</v>
      </c>
      <c r="M20" s="48" t="s">
        <v>710</v>
      </c>
      <c r="N20" s="48" t="s">
        <v>711</v>
      </c>
      <c r="O20" s="45" t="s">
        <v>712</v>
      </c>
      <c r="P20" s="45" t="s">
        <v>592</v>
      </c>
      <c r="Q20" s="45"/>
      <c r="R20" s="49" t="s">
        <v>713</v>
      </c>
      <c r="S20" s="45" t="str">
        <f>CONCATENATE(Appendix_Query[[#This Row],[CoV Metric]],Appendix_Query[[#This Row],[Numbering]])</f>
        <v>Non-Market Housing Operations: # of units⁴⁴</v>
      </c>
    </row>
    <row r="21" spans="1:19" s="47" customFormat="1" ht="195" customHeight="1" x14ac:dyDescent="0.3">
      <c r="A21" s="45">
        <v>12010</v>
      </c>
      <c r="B21" s="45">
        <v>1709</v>
      </c>
      <c r="C21" s="45" t="s">
        <v>601</v>
      </c>
      <c r="D21" s="48" t="s">
        <v>581</v>
      </c>
      <c r="E21" s="48" t="s">
        <v>705</v>
      </c>
      <c r="F21" s="48" t="s">
        <v>714</v>
      </c>
      <c r="G21" s="48" t="s">
        <v>658</v>
      </c>
      <c r="H21" s="48" t="s">
        <v>715</v>
      </c>
      <c r="I21" s="48" t="s">
        <v>716</v>
      </c>
      <c r="J21" s="48" t="s">
        <v>717</v>
      </c>
      <c r="K21" s="48" t="s">
        <v>718</v>
      </c>
      <c r="L21" s="48" t="s">
        <v>719</v>
      </c>
      <c r="M21" s="48" t="s">
        <v>720</v>
      </c>
      <c r="N21" s="48" t="s">
        <v>711</v>
      </c>
      <c r="O21" s="45"/>
      <c r="P21" s="45"/>
      <c r="Q21" s="45"/>
      <c r="R21" s="49" t="s">
        <v>592</v>
      </c>
      <c r="S21" s="45" t="str">
        <f>CONCATENATE(Appendix_Query[[#This Row],[CoV Metric]],Appendix_Query[[#This Row],[Numbering]])</f>
        <v>Non-Market Housing Operations: Vacancy Rate</v>
      </c>
    </row>
    <row r="22" spans="1:19" s="47" customFormat="1" ht="195" customHeight="1" x14ac:dyDescent="0.3">
      <c r="A22" s="45">
        <v>12020</v>
      </c>
      <c r="B22" s="45">
        <v>1710</v>
      </c>
      <c r="C22" s="45" t="s">
        <v>580</v>
      </c>
      <c r="D22" s="48" t="s">
        <v>581</v>
      </c>
      <c r="E22" s="48" t="s">
        <v>705</v>
      </c>
      <c r="F22" s="48" t="s">
        <v>721</v>
      </c>
      <c r="G22" s="48" t="s">
        <v>658</v>
      </c>
      <c r="H22" s="48" t="s">
        <v>722</v>
      </c>
      <c r="I22" s="48" t="s">
        <v>723</v>
      </c>
      <c r="J22" s="48" t="s">
        <v>724</v>
      </c>
      <c r="K22" s="48" t="s">
        <v>725</v>
      </c>
      <c r="L22" s="48" t="s">
        <v>726</v>
      </c>
      <c r="M22" s="48" t="s">
        <v>726</v>
      </c>
      <c r="N22" s="48" t="s">
        <v>711</v>
      </c>
      <c r="O22" s="45"/>
      <c r="P22" s="45"/>
      <c r="Q22" s="45"/>
      <c r="R22" s="49" t="s">
        <v>592</v>
      </c>
      <c r="S22" s="45" t="str">
        <f>CONCATENATE(Appendix_Query[[#This Row],[CoV Metric]],Appendix_Query[[#This Row],[Numbering]])</f>
        <v>Non-Market Housing Operations: # of new tenancies compared to # of overall tenancies</v>
      </c>
    </row>
    <row r="23" spans="1:19" s="47" customFormat="1" ht="195" customHeight="1" x14ac:dyDescent="0.3">
      <c r="A23" s="45">
        <v>11690</v>
      </c>
      <c r="B23" s="45">
        <v>1569</v>
      </c>
      <c r="C23" s="45" t="s">
        <v>601</v>
      </c>
      <c r="D23" s="48" t="s">
        <v>581</v>
      </c>
      <c r="E23" s="48" t="s">
        <v>727</v>
      </c>
      <c r="F23" s="48" t="s">
        <v>728</v>
      </c>
      <c r="G23" s="48" t="s">
        <v>584</v>
      </c>
      <c r="H23" s="48" t="s">
        <v>729</v>
      </c>
      <c r="I23" s="48" t="s">
        <v>729</v>
      </c>
      <c r="J23" s="48" t="s">
        <v>729</v>
      </c>
      <c r="K23" s="48" t="s">
        <v>729</v>
      </c>
      <c r="L23" s="48" t="s">
        <v>729</v>
      </c>
      <c r="M23" s="48" t="s">
        <v>634</v>
      </c>
      <c r="N23" s="48" t="s">
        <v>635</v>
      </c>
      <c r="O23" s="45"/>
      <c r="P23" s="45"/>
      <c r="Q23" s="45"/>
      <c r="R23" s="49" t="s">
        <v>592</v>
      </c>
      <c r="S23" s="45" t="str">
        <f>CONCATENATE(Appendix_Query[[#This Row],[CoV Metric]],Appendix_Query[[#This Row],[Numbering]])</f>
        <v># of meals served at Carnegie, Evelyne Saller and Gathering Place</v>
      </c>
    </row>
    <row r="24" spans="1:19" s="47" customFormat="1" ht="195" customHeight="1" x14ac:dyDescent="0.3">
      <c r="A24" s="45">
        <v>11980</v>
      </c>
      <c r="B24" s="45">
        <v>1701</v>
      </c>
      <c r="C24" s="45" t="s">
        <v>580</v>
      </c>
      <c r="D24" s="48" t="s">
        <v>581</v>
      </c>
      <c r="E24" s="48" t="s">
        <v>727</v>
      </c>
      <c r="F24" s="48" t="s">
        <v>730</v>
      </c>
      <c r="G24" s="48" t="s">
        <v>584</v>
      </c>
      <c r="H24" s="48" t="s">
        <v>731</v>
      </c>
      <c r="I24" s="48" t="s">
        <v>731</v>
      </c>
      <c r="J24" s="48" t="s">
        <v>732</v>
      </c>
      <c r="K24" s="48" t="s">
        <v>733</v>
      </c>
      <c r="L24" s="48" t="s">
        <v>734</v>
      </c>
      <c r="M24" s="48" t="s">
        <v>634</v>
      </c>
      <c r="N24" s="48" t="s">
        <v>635</v>
      </c>
      <c r="O24" s="45"/>
      <c r="P24" s="45"/>
      <c r="Q24" s="45"/>
      <c r="R24" s="49" t="s">
        <v>592</v>
      </c>
      <c r="S24" s="45" t="str">
        <f>CONCATENATE(Appendix_Query[[#This Row],[CoV Metric]],Appendix_Query[[#This Row],[Numbering]])</f>
        <v>Total loads of laundry</v>
      </c>
    </row>
    <row r="25" spans="1:19" s="47" customFormat="1" ht="195" customHeight="1" x14ac:dyDescent="0.3">
      <c r="A25" s="45">
        <v>11990</v>
      </c>
      <c r="B25" s="45">
        <v>1704</v>
      </c>
      <c r="C25" s="45" t="s">
        <v>580</v>
      </c>
      <c r="D25" s="48" t="s">
        <v>581</v>
      </c>
      <c r="E25" s="48" t="s">
        <v>727</v>
      </c>
      <c r="F25" s="48" t="s">
        <v>735</v>
      </c>
      <c r="G25" s="48" t="s">
        <v>584</v>
      </c>
      <c r="H25" s="48" t="s">
        <v>736</v>
      </c>
      <c r="I25" s="48" t="s">
        <v>737</v>
      </c>
      <c r="J25" s="48" t="s">
        <v>738</v>
      </c>
      <c r="K25" s="48" t="s">
        <v>739</v>
      </c>
      <c r="L25" s="48" t="s">
        <v>740</v>
      </c>
      <c r="M25" s="48" t="s">
        <v>634</v>
      </c>
      <c r="N25" s="48" t="s">
        <v>635</v>
      </c>
      <c r="O25" s="45"/>
      <c r="P25" s="45"/>
      <c r="Q25" s="45"/>
      <c r="R25" s="49" t="s">
        <v>592</v>
      </c>
      <c r="S25" s="45" t="str">
        <f>CONCATENATE(Appendix_Query[[#This Row],[CoV Metric]],Appendix_Query[[#This Row],[Numbering]])</f>
        <v># of showers or personal care services (haircuts, louse treatments, etc.) provided</v>
      </c>
    </row>
    <row r="26" spans="1:19" s="47" customFormat="1" ht="195" customHeight="1" x14ac:dyDescent="0.3">
      <c r="A26" s="45">
        <v>12620</v>
      </c>
      <c r="B26" s="45">
        <v>1992</v>
      </c>
      <c r="C26" s="45" t="s">
        <v>580</v>
      </c>
      <c r="D26" s="48" t="s">
        <v>581</v>
      </c>
      <c r="E26" s="48" t="s">
        <v>727</v>
      </c>
      <c r="F26" s="48" t="s">
        <v>741</v>
      </c>
      <c r="G26" s="48" t="s">
        <v>584</v>
      </c>
      <c r="H26" s="48" t="s">
        <v>742</v>
      </c>
      <c r="I26" s="48" t="s">
        <v>743</v>
      </c>
      <c r="J26" s="48" t="s">
        <v>744</v>
      </c>
      <c r="K26" s="48" t="s">
        <v>745</v>
      </c>
      <c r="L26" s="48" t="s">
        <v>746</v>
      </c>
      <c r="M26" s="48" t="s">
        <v>634</v>
      </c>
      <c r="N26" s="48" t="s">
        <v>635</v>
      </c>
      <c r="O26" s="45"/>
      <c r="P26" s="45"/>
      <c r="Q26" s="45"/>
      <c r="R26" s="49" t="s">
        <v>592</v>
      </c>
      <c r="S26" s="45" t="str">
        <f>CONCATENATE(Appendix_Query[[#This Row],[CoV Metric]],Appendix_Query[[#This Row],[Numbering]])</f>
        <v>Nights of sheltering services - Carnegie, Evelyne Saller and Gathering Place</v>
      </c>
    </row>
    <row r="27" spans="1:19" s="47" customFormat="1" ht="195" customHeight="1" x14ac:dyDescent="0.3">
      <c r="A27" s="45">
        <v>12630</v>
      </c>
      <c r="B27" s="45">
        <v>1993</v>
      </c>
      <c r="C27" s="45" t="s">
        <v>601</v>
      </c>
      <c r="D27" s="48" t="s">
        <v>581</v>
      </c>
      <c r="E27" s="48" t="s">
        <v>727</v>
      </c>
      <c r="F27" s="48" t="s">
        <v>747</v>
      </c>
      <c r="G27" s="48" t="s">
        <v>584</v>
      </c>
      <c r="H27" s="48" t="s">
        <v>748</v>
      </c>
      <c r="I27" s="48" t="s">
        <v>749</v>
      </c>
      <c r="J27" s="48" t="s">
        <v>750</v>
      </c>
      <c r="K27" s="48" t="s">
        <v>751</v>
      </c>
      <c r="L27" s="48" t="s">
        <v>752</v>
      </c>
      <c r="M27" s="48" t="s">
        <v>634</v>
      </c>
      <c r="N27" s="48" t="s">
        <v>635</v>
      </c>
      <c r="O27" s="45"/>
      <c r="P27" s="45"/>
      <c r="Q27" s="45"/>
      <c r="R27" s="49" t="s">
        <v>592</v>
      </c>
      <c r="S27" s="45" t="str">
        <f>CONCATENATE(Appendix_Query[[#This Row],[CoV Metric]],Appendix_Query[[#This Row],[Numbering]])</f>
        <v>Number of sheltering service stays - Carnegie, Evelyne Saller and Gathering Place</v>
      </c>
    </row>
    <row r="28" spans="1:19" s="47" customFormat="1" ht="195" customHeight="1" x14ac:dyDescent="0.3">
      <c r="A28" s="45">
        <v>12640</v>
      </c>
      <c r="B28" s="45">
        <v>1994</v>
      </c>
      <c r="C28" s="45" t="s">
        <v>580</v>
      </c>
      <c r="D28" s="48" t="s">
        <v>581</v>
      </c>
      <c r="E28" s="48" t="s">
        <v>727</v>
      </c>
      <c r="F28" s="48" t="s">
        <v>753</v>
      </c>
      <c r="G28" s="48" t="s">
        <v>584</v>
      </c>
      <c r="H28" s="48" t="s">
        <v>603</v>
      </c>
      <c r="I28" s="48" t="s">
        <v>754</v>
      </c>
      <c r="J28" s="48" t="s">
        <v>755</v>
      </c>
      <c r="K28" s="48" t="s">
        <v>756</v>
      </c>
      <c r="L28" s="48" t="s">
        <v>757</v>
      </c>
      <c r="M28" s="48" t="s">
        <v>634</v>
      </c>
      <c r="N28" s="48" t="s">
        <v>635</v>
      </c>
      <c r="O28" s="45"/>
      <c r="P28" s="45"/>
      <c r="Q28" s="45"/>
      <c r="R28" s="49" t="s">
        <v>592</v>
      </c>
      <c r="S28" s="45" t="str">
        <f>CONCATENATE(Appendix_Query[[#This Row],[CoV Metric]],Appendix_Query[[#This Row],[Numbering]])</f>
        <v>Total overdoses responded to - Carnegie, Evelyne Saller and Gathering Place</v>
      </c>
    </row>
    <row r="29" spans="1:19" s="47" customFormat="1" ht="195" customHeight="1" x14ac:dyDescent="0.3">
      <c r="A29" s="45">
        <v>12650</v>
      </c>
      <c r="B29" s="45">
        <v>1995</v>
      </c>
      <c r="C29" s="45" t="s">
        <v>580</v>
      </c>
      <c r="D29" s="48" t="s">
        <v>581</v>
      </c>
      <c r="E29" s="48" t="s">
        <v>727</v>
      </c>
      <c r="F29" s="48" t="s">
        <v>758</v>
      </c>
      <c r="G29" s="48" t="s">
        <v>584</v>
      </c>
      <c r="H29" s="48" t="s">
        <v>603</v>
      </c>
      <c r="I29" s="48" t="s">
        <v>759</v>
      </c>
      <c r="J29" s="48" t="s">
        <v>760</v>
      </c>
      <c r="K29" s="48" t="s">
        <v>761</v>
      </c>
      <c r="L29" s="48" t="s">
        <v>762</v>
      </c>
      <c r="M29" s="48" t="s">
        <v>634</v>
      </c>
      <c r="N29" s="48" t="s">
        <v>635</v>
      </c>
      <c r="O29" s="45"/>
      <c r="P29" s="45"/>
      <c r="Q29" s="45"/>
      <c r="R29" s="49" t="s">
        <v>592</v>
      </c>
      <c r="S29" s="45" t="str">
        <f>CONCATENATE(Appendix_Query[[#This Row],[CoV Metric]],Appendix_Query[[#This Row],[Numbering]])</f>
        <v>Total vials of naloxone administered - Carnegie, Evelyne Saller and Gathering Place</v>
      </c>
    </row>
    <row r="30" spans="1:19" s="47" customFormat="1" ht="195" customHeight="1" x14ac:dyDescent="0.3">
      <c r="A30" s="45">
        <v>10280</v>
      </c>
      <c r="B30" s="45">
        <v>1168</v>
      </c>
      <c r="C30" s="45" t="s">
        <v>580</v>
      </c>
      <c r="D30" s="48" t="s">
        <v>581</v>
      </c>
      <c r="E30" s="48" t="s">
        <v>763</v>
      </c>
      <c r="F30" s="48" t="s">
        <v>764</v>
      </c>
      <c r="G30" s="48" t="s">
        <v>584</v>
      </c>
      <c r="H30" s="48" t="s">
        <v>625</v>
      </c>
      <c r="I30" s="48" t="s">
        <v>765</v>
      </c>
      <c r="J30" s="48" t="s">
        <v>766</v>
      </c>
      <c r="K30" s="48" t="s">
        <v>767</v>
      </c>
      <c r="L30" s="48" t="s">
        <v>768</v>
      </c>
      <c r="M30" s="48" t="s">
        <v>762</v>
      </c>
      <c r="N30" s="48" t="s">
        <v>711</v>
      </c>
      <c r="O30" s="45"/>
      <c r="P30" s="45"/>
      <c r="Q30" s="45"/>
      <c r="R30" s="49" t="s">
        <v>592</v>
      </c>
      <c r="S30" s="45" t="str">
        <f>CONCATENATE(Appendix_Query[[#This Row],[CoV Metric]],Appendix_Query[[#This Row],[Numbering]])</f>
        <v># of organizations supported by social policy grants</v>
      </c>
    </row>
    <row r="31" spans="1:19" s="47" customFormat="1" ht="195" customHeight="1" x14ac:dyDescent="0.3">
      <c r="A31" s="45">
        <v>12570</v>
      </c>
      <c r="B31" s="45">
        <v>1986</v>
      </c>
      <c r="C31" s="45" t="s">
        <v>580</v>
      </c>
      <c r="D31" s="48" t="s">
        <v>581</v>
      </c>
      <c r="E31" s="48" t="s">
        <v>763</v>
      </c>
      <c r="F31" s="48" t="s">
        <v>769</v>
      </c>
      <c r="G31" s="48" t="s">
        <v>584</v>
      </c>
      <c r="H31" s="48" t="s">
        <v>603</v>
      </c>
      <c r="I31" s="48" t="s">
        <v>770</v>
      </c>
      <c r="J31" s="48" t="s">
        <v>771</v>
      </c>
      <c r="K31" s="48" t="s">
        <v>772</v>
      </c>
      <c r="L31" s="48" t="s">
        <v>773</v>
      </c>
      <c r="M31" s="48" t="s">
        <v>774</v>
      </c>
      <c r="N31" s="48" t="s">
        <v>590</v>
      </c>
      <c r="O31" s="45"/>
      <c r="P31" s="45"/>
      <c r="Q31" s="45"/>
      <c r="R31" s="49" t="s">
        <v>592</v>
      </c>
      <c r="S31" s="45" t="str">
        <f>CONCATENATE(Appendix_Query[[#This Row],[CoV Metric]],Appendix_Query[[#This Row],[Numbering]])</f>
        <v>Cumulative # of city-facilitated social infrastructure projects delivered</v>
      </c>
    </row>
    <row r="32" spans="1:19" s="47" customFormat="1" ht="195" customHeight="1" x14ac:dyDescent="0.3">
      <c r="A32" s="45">
        <v>12580</v>
      </c>
      <c r="B32" s="45">
        <v>1987</v>
      </c>
      <c r="C32" s="45" t="s">
        <v>601</v>
      </c>
      <c r="D32" s="48" t="s">
        <v>581</v>
      </c>
      <c r="E32" s="48" t="s">
        <v>763</v>
      </c>
      <c r="F32" s="48" t="s">
        <v>775</v>
      </c>
      <c r="G32" s="48" t="s">
        <v>584</v>
      </c>
      <c r="H32" s="48" t="s">
        <v>776</v>
      </c>
      <c r="I32" s="48" t="s">
        <v>777</v>
      </c>
      <c r="J32" s="48" t="s">
        <v>778</v>
      </c>
      <c r="K32" s="48" t="s">
        <v>779</v>
      </c>
      <c r="L32" s="48" t="s">
        <v>780</v>
      </c>
      <c r="M32" s="48" t="s">
        <v>781</v>
      </c>
      <c r="N32" s="48" t="s">
        <v>590</v>
      </c>
      <c r="O32" s="45"/>
      <c r="P32" s="45"/>
      <c r="Q32" s="45"/>
      <c r="R32" s="49" t="s">
        <v>592</v>
      </c>
      <c r="S32" s="45" t="str">
        <f>CONCATENATE(Appendix_Query[[#This Row],[CoV Metric]],Appendix_Query[[#This Row],[Numbering]])</f>
        <v>Total # of food assets, including garden plots, orchards, farms, community food markets, community kitchens and community compost</v>
      </c>
    </row>
    <row r="33" spans="1:19" s="47" customFormat="1" ht="195" customHeight="1" x14ac:dyDescent="0.3">
      <c r="A33" s="45">
        <v>12590</v>
      </c>
      <c r="B33" s="45">
        <v>1988</v>
      </c>
      <c r="C33" s="45" t="s">
        <v>580</v>
      </c>
      <c r="D33" s="48" t="s">
        <v>581</v>
      </c>
      <c r="E33" s="48" t="s">
        <v>763</v>
      </c>
      <c r="F33" s="48" t="s">
        <v>782</v>
      </c>
      <c r="G33" s="48" t="s">
        <v>584</v>
      </c>
      <c r="H33" s="48" t="s">
        <v>783</v>
      </c>
      <c r="I33" s="48" t="s">
        <v>783</v>
      </c>
      <c r="J33" s="48" t="s">
        <v>784</v>
      </c>
      <c r="K33" s="48" t="s">
        <v>785</v>
      </c>
      <c r="L33" s="48" t="s">
        <v>786</v>
      </c>
      <c r="M33" s="48" t="s">
        <v>787</v>
      </c>
      <c r="N33" s="48" t="s">
        <v>711</v>
      </c>
      <c r="O33" s="45"/>
      <c r="P33" s="45"/>
      <c r="Q33" s="45"/>
      <c r="R33" s="49" t="s">
        <v>592</v>
      </c>
      <c r="S33" s="45" t="str">
        <f>CONCATENATE(Appendix_Query[[#This Row],[CoV Metric]],Appendix_Query[[#This Row],[Numbering]])</f>
        <v>Total funds awarded through open grant streams as a % of total support requested by eligible applicants</v>
      </c>
    </row>
    <row r="34" spans="1:19" s="47" customFormat="1" ht="195" customHeight="1" x14ac:dyDescent="0.3">
      <c r="A34" s="45">
        <v>12600</v>
      </c>
      <c r="B34" s="45">
        <v>1990</v>
      </c>
      <c r="C34" s="45" t="s">
        <v>580</v>
      </c>
      <c r="D34" s="48" t="s">
        <v>581</v>
      </c>
      <c r="E34" s="48" t="s">
        <v>763</v>
      </c>
      <c r="F34" s="48" t="s">
        <v>788</v>
      </c>
      <c r="G34" s="48" t="s">
        <v>584</v>
      </c>
      <c r="H34" s="48" t="s">
        <v>789</v>
      </c>
      <c r="I34" s="48" t="s">
        <v>790</v>
      </c>
      <c r="J34" s="48" t="s">
        <v>791</v>
      </c>
      <c r="K34" s="48" t="s">
        <v>792</v>
      </c>
      <c r="L34" s="48" t="s">
        <v>793</v>
      </c>
      <c r="M34" s="48" t="s">
        <v>794</v>
      </c>
      <c r="N34" s="48" t="s">
        <v>590</v>
      </c>
      <c r="O34" s="45"/>
      <c r="P34" s="45"/>
      <c r="Q34" s="45"/>
      <c r="R34" s="49" t="s">
        <v>592</v>
      </c>
      <c r="S34" s="45" t="str">
        <f>CONCATENATE(Appendix_Query[[#This Row],[CoV Metric]],Appendix_Query[[#This Row],[Numbering]])</f>
        <v>Total $ (millions) of community economic development grants awarded</v>
      </c>
    </row>
    <row r="35" spans="1:19" s="47" customFormat="1" ht="195" customHeight="1" x14ac:dyDescent="0.3">
      <c r="A35" s="45">
        <v>12930</v>
      </c>
      <c r="B35" s="45">
        <v>2024</v>
      </c>
      <c r="C35" s="45" t="s">
        <v>580</v>
      </c>
      <c r="D35" s="48" t="s">
        <v>581</v>
      </c>
      <c r="E35" s="48" t="s">
        <v>763</v>
      </c>
      <c r="F35" s="48" t="s">
        <v>795</v>
      </c>
      <c r="G35" s="48" t="s">
        <v>584</v>
      </c>
      <c r="H35" s="48" t="s">
        <v>796</v>
      </c>
      <c r="I35" s="48" t="s">
        <v>797</v>
      </c>
      <c r="J35" s="48" t="s">
        <v>798</v>
      </c>
      <c r="K35" s="48" t="s">
        <v>799</v>
      </c>
      <c r="L35" s="48" t="s">
        <v>800</v>
      </c>
      <c r="M35" s="48" t="s">
        <v>800</v>
      </c>
      <c r="N35" s="48" t="s">
        <v>711</v>
      </c>
      <c r="O35" s="45"/>
      <c r="P35" s="45"/>
      <c r="Q35" s="45"/>
      <c r="R35" s="49" t="s">
        <v>592</v>
      </c>
      <c r="S35" s="45" t="str">
        <f>CONCATENATE(Appendix_Query[[#This Row],[CoV Metric]],Appendix_Query[[#This Row],[Numbering]])</f>
        <v>Total social policy grants awarded ($ millions)</v>
      </c>
    </row>
    <row r="36" spans="1:19" s="47" customFormat="1" ht="195" customHeight="1" x14ac:dyDescent="0.3">
      <c r="A36" s="45">
        <v>12940</v>
      </c>
      <c r="B36" s="45">
        <v>2025</v>
      </c>
      <c r="C36" s="45" t="s">
        <v>580</v>
      </c>
      <c r="D36" s="48" t="s">
        <v>581</v>
      </c>
      <c r="E36" s="48" t="s">
        <v>763</v>
      </c>
      <c r="F36" s="48" t="s">
        <v>801</v>
      </c>
      <c r="G36" s="48" t="s">
        <v>666</v>
      </c>
      <c r="H36" s="48" t="s">
        <v>802</v>
      </c>
      <c r="I36" s="48" t="s">
        <v>803</v>
      </c>
      <c r="J36" s="48" t="s">
        <v>804</v>
      </c>
      <c r="K36" s="48" t="s">
        <v>805</v>
      </c>
      <c r="L36" s="48" t="s">
        <v>806</v>
      </c>
      <c r="M36" s="48" t="s">
        <v>807</v>
      </c>
      <c r="N36" s="48" t="s">
        <v>711</v>
      </c>
      <c r="O36" s="45"/>
      <c r="P36" s="45"/>
      <c r="Q36" s="45"/>
      <c r="R36" s="49" t="s">
        <v>592</v>
      </c>
      <c r="S36" s="45" t="str">
        <f>CONCATENATE(Appendix_Query[[#This Row],[CoV Metric]],Appendix_Query[[#This Row],[Numbering]])</f>
        <v>For every dollar invested by the City, other funds raised by organizations supported by social grants ($ millions)</v>
      </c>
    </row>
    <row r="37" spans="1:19" s="47" customFormat="1" ht="195" customHeight="1" x14ac:dyDescent="0.3">
      <c r="A37" s="45">
        <v>22410</v>
      </c>
      <c r="B37" s="45">
        <v>2263</v>
      </c>
      <c r="C37" s="45" t="s">
        <v>601</v>
      </c>
      <c r="D37" s="48" t="s">
        <v>581</v>
      </c>
      <c r="E37" s="48" t="s">
        <v>763</v>
      </c>
      <c r="F37" s="48" t="s">
        <v>808</v>
      </c>
      <c r="G37" s="48" t="s">
        <v>584</v>
      </c>
      <c r="H37" s="48" t="s">
        <v>588</v>
      </c>
      <c r="I37" s="48" t="s">
        <v>809</v>
      </c>
      <c r="J37" s="48" t="s">
        <v>810</v>
      </c>
      <c r="K37" s="48" t="s">
        <v>811</v>
      </c>
      <c r="L37" s="48" t="s">
        <v>812</v>
      </c>
      <c r="M37" s="48" t="s">
        <v>626</v>
      </c>
      <c r="N37" s="48" t="s">
        <v>590</v>
      </c>
      <c r="O37" s="45"/>
      <c r="P37" s="45"/>
      <c r="Q37" s="45"/>
      <c r="R37" s="49" t="s">
        <v>592</v>
      </c>
      <c r="S37" s="45" t="str">
        <f>CONCATENATE(Appendix_Query[[#This Row],[CoV Metric]],Appendix_Query[[#This Row],[Numbering]])</f>
        <v>Net new childcare spaces approved (in-year)</v>
      </c>
    </row>
    <row r="38" spans="1:19" s="47" customFormat="1" ht="195" customHeight="1" x14ac:dyDescent="0.3">
      <c r="A38" s="45">
        <v>22420</v>
      </c>
      <c r="B38" s="45">
        <v>2264</v>
      </c>
      <c r="C38" s="45" t="s">
        <v>580</v>
      </c>
      <c r="D38" s="48" t="s">
        <v>581</v>
      </c>
      <c r="E38" s="48" t="s">
        <v>763</v>
      </c>
      <c r="F38" s="48" t="s">
        <v>813</v>
      </c>
      <c r="G38" s="48" t="s">
        <v>584</v>
      </c>
      <c r="H38" s="48" t="s">
        <v>603</v>
      </c>
      <c r="I38" s="48" t="s">
        <v>770</v>
      </c>
      <c r="J38" s="48" t="s">
        <v>770</v>
      </c>
      <c r="K38" s="48" t="s">
        <v>814</v>
      </c>
      <c r="L38" s="48" t="s">
        <v>814</v>
      </c>
      <c r="M38" s="48" t="s">
        <v>814</v>
      </c>
      <c r="N38" s="48" t="s">
        <v>590</v>
      </c>
      <c r="O38" s="45"/>
      <c r="P38" s="45"/>
      <c r="Q38" s="45"/>
      <c r="R38" s="49" t="s">
        <v>592</v>
      </c>
      <c r="S38" s="45" t="str">
        <f>CONCATENATE(Appendix_Query[[#This Row],[CoV Metric]],Appendix_Query[[#This Row],[Numbering]])</f>
        <v>New # of city-facilitated social infrastructure projects delivered</v>
      </c>
    </row>
    <row r="39" spans="1:19" s="47" customFormat="1" ht="195" customHeight="1" x14ac:dyDescent="0.3">
      <c r="A39" s="45">
        <v>11660</v>
      </c>
      <c r="B39" s="45">
        <v>1551</v>
      </c>
      <c r="C39" s="45" t="s">
        <v>580</v>
      </c>
      <c r="D39" s="48" t="s">
        <v>581</v>
      </c>
      <c r="E39" s="48" t="s">
        <v>815</v>
      </c>
      <c r="F39" s="48" t="s">
        <v>816</v>
      </c>
      <c r="G39" s="48" t="s">
        <v>658</v>
      </c>
      <c r="H39" s="48" t="s">
        <v>817</v>
      </c>
      <c r="I39" s="48" t="s">
        <v>818</v>
      </c>
      <c r="J39" s="48" t="s">
        <v>819</v>
      </c>
      <c r="K39" s="48" t="s">
        <v>820</v>
      </c>
      <c r="L39" s="48" t="s">
        <v>821</v>
      </c>
      <c r="M39" s="48" t="s">
        <v>822</v>
      </c>
      <c r="N39" s="48" t="s">
        <v>711</v>
      </c>
      <c r="O39" s="45"/>
      <c r="P39" s="45"/>
      <c r="Q39" s="45"/>
      <c r="R39" s="49" t="s">
        <v>592</v>
      </c>
      <c r="S39" s="45" t="str">
        <f>CONCATENATE(Appendix_Query[[#This Row],[CoV Metric]],Appendix_Query[[#This Row],[Numbering]])</f>
        <v>Utilization rate for civic theatres (# of events/days in year)</v>
      </c>
    </row>
    <row r="40" spans="1:19" s="47" customFormat="1" ht="195" customHeight="1" x14ac:dyDescent="0.3">
      <c r="A40" s="45">
        <v>11670</v>
      </c>
      <c r="B40" s="45">
        <v>1552</v>
      </c>
      <c r="C40" s="45" t="s">
        <v>580</v>
      </c>
      <c r="D40" s="48" t="s">
        <v>581</v>
      </c>
      <c r="E40" s="48" t="s">
        <v>815</v>
      </c>
      <c r="F40" s="48" t="s">
        <v>823</v>
      </c>
      <c r="G40" s="48" t="s">
        <v>666</v>
      </c>
      <c r="H40" s="48" t="s">
        <v>824</v>
      </c>
      <c r="I40" s="48" t="s">
        <v>825</v>
      </c>
      <c r="J40" s="48" t="s">
        <v>826</v>
      </c>
      <c r="K40" s="48" t="s">
        <v>827</v>
      </c>
      <c r="L40" s="48" t="s">
        <v>828</v>
      </c>
      <c r="M40" s="48" t="s">
        <v>829</v>
      </c>
      <c r="N40" s="48" t="s">
        <v>590</v>
      </c>
      <c r="O40" s="45"/>
      <c r="P40" s="45"/>
      <c r="Q40" s="45"/>
      <c r="R40" s="49" t="s">
        <v>592</v>
      </c>
      <c r="S40" s="45" t="str">
        <f>CONCATENATE(Appendix_Query[[#This Row],[CoV Metric]],Appendix_Query[[#This Row],[Numbering]])</f>
        <v>Annual attendance at civic theatres</v>
      </c>
    </row>
    <row r="41" spans="1:19" s="47" customFormat="1" ht="195" customHeight="1" x14ac:dyDescent="0.3">
      <c r="A41" s="45">
        <v>11680</v>
      </c>
      <c r="B41" s="45">
        <v>1553</v>
      </c>
      <c r="C41" s="45" t="s">
        <v>601</v>
      </c>
      <c r="D41" s="48" t="s">
        <v>581</v>
      </c>
      <c r="E41" s="48" t="s">
        <v>815</v>
      </c>
      <c r="F41" s="48" t="s">
        <v>830</v>
      </c>
      <c r="G41" s="48" t="s">
        <v>666</v>
      </c>
      <c r="H41" s="48" t="s">
        <v>831</v>
      </c>
      <c r="I41" s="48" t="s">
        <v>832</v>
      </c>
      <c r="J41" s="48" t="s">
        <v>833</v>
      </c>
      <c r="K41" s="48" t="s">
        <v>834</v>
      </c>
      <c r="L41" s="48" t="s">
        <v>835</v>
      </c>
      <c r="M41" s="48" t="s">
        <v>836</v>
      </c>
      <c r="N41" s="48" t="s">
        <v>711</v>
      </c>
      <c r="O41" s="45"/>
      <c r="P41" s="45"/>
      <c r="Q41" s="45"/>
      <c r="R41" s="49" t="s">
        <v>592</v>
      </c>
      <c r="S41" s="45" t="str">
        <f>CONCATENATE(Appendix_Query[[#This Row],[CoV Metric]],Appendix_Query[[#This Row],[Numbering]])</f>
        <v>Number of events at the civic theatres</v>
      </c>
    </row>
    <row r="42" spans="1:19" s="47" customFormat="1" ht="195" customHeight="1" x14ac:dyDescent="0.3">
      <c r="A42" s="45">
        <v>10050</v>
      </c>
      <c r="B42" s="45">
        <v>1012</v>
      </c>
      <c r="C42" s="45" t="s">
        <v>580</v>
      </c>
      <c r="D42" s="48" t="s">
        <v>837</v>
      </c>
      <c r="E42" s="48" t="s">
        <v>838</v>
      </c>
      <c r="F42" s="48" t="s">
        <v>839</v>
      </c>
      <c r="G42" s="48" t="s">
        <v>584</v>
      </c>
      <c r="H42" s="48" t="s">
        <v>840</v>
      </c>
      <c r="I42" s="48" t="s">
        <v>841</v>
      </c>
      <c r="J42" s="48" t="s">
        <v>842</v>
      </c>
      <c r="K42" s="48" t="s">
        <v>843</v>
      </c>
      <c r="L42" s="48" t="s">
        <v>844</v>
      </c>
      <c r="M42" s="48" t="s">
        <v>634</v>
      </c>
      <c r="N42" s="48" t="s">
        <v>635</v>
      </c>
      <c r="O42" s="45"/>
      <c r="P42" s="45"/>
      <c r="Q42" s="45"/>
      <c r="R42" s="49" t="s">
        <v>592</v>
      </c>
      <c r="S42" s="45" t="str">
        <f>CONCATENATE(Appendix_Query[[#This Row],[CoV Metric]],Appendix_Query[[#This Row],[Numbering]])</f>
        <v># FOI Requests per Year (Formal)</v>
      </c>
    </row>
    <row r="43" spans="1:19" s="47" customFormat="1" ht="195" customHeight="1" x14ac:dyDescent="0.3">
      <c r="A43" s="45">
        <v>13120</v>
      </c>
      <c r="B43" s="45">
        <v>2044</v>
      </c>
      <c r="C43" s="45" t="s">
        <v>601</v>
      </c>
      <c r="D43" s="48" t="s">
        <v>837</v>
      </c>
      <c r="E43" s="48" t="s">
        <v>838</v>
      </c>
      <c r="F43" s="48" t="s">
        <v>845</v>
      </c>
      <c r="G43" s="48" t="s">
        <v>584</v>
      </c>
      <c r="H43" s="48" t="s">
        <v>603</v>
      </c>
      <c r="I43" s="48" t="s">
        <v>603</v>
      </c>
      <c r="J43" s="48" t="s">
        <v>603</v>
      </c>
      <c r="K43" s="48" t="s">
        <v>846</v>
      </c>
      <c r="L43" s="48" t="s">
        <v>847</v>
      </c>
      <c r="M43" s="48" t="s">
        <v>634</v>
      </c>
      <c r="N43" s="48" t="s">
        <v>590</v>
      </c>
      <c r="O43" s="45"/>
      <c r="P43" s="45"/>
      <c r="Q43" s="45"/>
      <c r="R43" s="49" t="s">
        <v>592</v>
      </c>
      <c r="S43" s="45" t="str">
        <f>CONCATENATE(Appendix_Query[[#This Row],[CoV Metric]],Appendix_Query[[#This Row],[Numbering]])</f>
        <v># of digital files stored (net)</v>
      </c>
    </row>
    <row r="44" spans="1:19" s="47" customFormat="1" ht="195" customHeight="1" x14ac:dyDescent="0.3">
      <c r="A44" s="45">
        <v>22330</v>
      </c>
      <c r="B44" s="45">
        <v>2255</v>
      </c>
      <c r="C44" s="45" t="s">
        <v>580</v>
      </c>
      <c r="D44" s="48" t="s">
        <v>837</v>
      </c>
      <c r="E44" s="48" t="s">
        <v>838</v>
      </c>
      <c r="F44" s="48" t="s">
        <v>848</v>
      </c>
      <c r="G44" s="48" t="s">
        <v>584</v>
      </c>
      <c r="H44" s="48" t="s">
        <v>603</v>
      </c>
      <c r="I44" s="48" t="s">
        <v>603</v>
      </c>
      <c r="J44" s="48" t="s">
        <v>603</v>
      </c>
      <c r="K44" s="48" t="s">
        <v>849</v>
      </c>
      <c r="L44" s="48" t="s">
        <v>850</v>
      </c>
      <c r="M44" s="48" t="s">
        <v>634</v>
      </c>
      <c r="N44" s="48" t="s">
        <v>590</v>
      </c>
      <c r="O44" s="45"/>
      <c r="P44" s="45"/>
      <c r="Q44" s="45"/>
      <c r="R44" s="49" t="s">
        <v>592</v>
      </c>
      <c r="S44" s="45" t="str">
        <f>CONCATENATE(Appendix_Query[[#This Row],[CoV Metric]],Appendix_Query[[#This Row],[Numbering]])</f>
        <v># of Privacy Impact Assessments</v>
      </c>
    </row>
    <row r="45" spans="1:19" s="47" customFormat="1" ht="195" customHeight="1" x14ac:dyDescent="0.3">
      <c r="A45" s="45">
        <v>22340</v>
      </c>
      <c r="B45" s="45">
        <v>2256</v>
      </c>
      <c r="C45" s="45" t="s">
        <v>601</v>
      </c>
      <c r="D45" s="48" t="s">
        <v>837</v>
      </c>
      <c r="E45" s="48" t="s">
        <v>838</v>
      </c>
      <c r="F45" s="48" t="s">
        <v>851</v>
      </c>
      <c r="G45" s="48" t="s">
        <v>584</v>
      </c>
      <c r="H45" s="48" t="s">
        <v>852</v>
      </c>
      <c r="I45" s="48" t="s">
        <v>624</v>
      </c>
      <c r="J45" s="48" t="s">
        <v>853</v>
      </c>
      <c r="K45" s="48" t="s">
        <v>854</v>
      </c>
      <c r="L45" s="48" t="s">
        <v>855</v>
      </c>
      <c r="M45" s="48" t="s">
        <v>634</v>
      </c>
      <c r="N45" s="48" t="s">
        <v>635</v>
      </c>
      <c r="O45" s="45"/>
      <c r="P45" s="45"/>
      <c r="Q45" s="45"/>
      <c r="R45" s="49" t="s">
        <v>592</v>
      </c>
      <c r="S45" s="45" t="str">
        <f>CONCATENATE(Appendix_Query[[#This Row],[CoV Metric]],Appendix_Query[[#This Row],[Numbering]])</f>
        <v># FOI Requests per Year (Formal) per capita</v>
      </c>
    </row>
    <row r="46" spans="1:19" s="47" customFormat="1" ht="195" customHeight="1" x14ac:dyDescent="0.3">
      <c r="A46" s="45">
        <v>11500</v>
      </c>
      <c r="B46" s="45">
        <v>1436</v>
      </c>
      <c r="C46" s="45" t="s">
        <v>601</v>
      </c>
      <c r="D46" s="48" t="s">
        <v>837</v>
      </c>
      <c r="E46" s="48" t="s">
        <v>856</v>
      </c>
      <c r="F46" s="48" t="s">
        <v>857</v>
      </c>
      <c r="G46" s="48" t="s">
        <v>584</v>
      </c>
      <c r="H46" s="48" t="s">
        <v>603</v>
      </c>
      <c r="I46" s="48" t="s">
        <v>603</v>
      </c>
      <c r="J46" s="48" t="s">
        <v>858</v>
      </c>
      <c r="K46" s="48" t="s">
        <v>859</v>
      </c>
      <c r="L46" s="48" t="s">
        <v>634</v>
      </c>
      <c r="M46" s="48" t="s">
        <v>634</v>
      </c>
      <c r="N46" s="48" t="s">
        <v>590</v>
      </c>
      <c r="O46" s="45" t="s">
        <v>860</v>
      </c>
      <c r="P46" s="45" t="s">
        <v>592</v>
      </c>
      <c r="Q46" s="45"/>
      <c r="R46" s="49" t="s">
        <v>861</v>
      </c>
      <c r="S46" s="45" t="str">
        <f>CONCATENATE(Appendix_Query[[#This Row],[CoV Metric]],Appendix_Query[[#This Row],[Numbering]])</f>
        <v># of Registered Voters⁵⁵</v>
      </c>
    </row>
    <row r="47" spans="1:19" s="47" customFormat="1" ht="195" customHeight="1" x14ac:dyDescent="0.3">
      <c r="A47" s="45">
        <v>11510</v>
      </c>
      <c r="B47" s="45">
        <v>1437</v>
      </c>
      <c r="C47" s="45" t="s">
        <v>580</v>
      </c>
      <c r="D47" s="48" t="s">
        <v>837</v>
      </c>
      <c r="E47" s="48" t="s">
        <v>856</v>
      </c>
      <c r="F47" s="48" t="s">
        <v>862</v>
      </c>
      <c r="G47" s="48" t="s">
        <v>584</v>
      </c>
      <c r="H47" s="48" t="s">
        <v>603</v>
      </c>
      <c r="I47" s="48" t="s">
        <v>603</v>
      </c>
      <c r="J47" s="48" t="s">
        <v>863</v>
      </c>
      <c r="K47" s="48" t="s">
        <v>864</v>
      </c>
      <c r="L47" s="48" t="s">
        <v>634</v>
      </c>
      <c r="M47" s="48" t="s">
        <v>634</v>
      </c>
      <c r="N47" s="48" t="s">
        <v>590</v>
      </c>
      <c r="O47" s="45" t="s">
        <v>860</v>
      </c>
      <c r="P47" s="45" t="s">
        <v>592</v>
      </c>
      <c r="Q47" s="45"/>
      <c r="R47" s="49" t="s">
        <v>861</v>
      </c>
      <c r="S47" s="45" t="str">
        <f>CONCATENATE(Appendix_Query[[#This Row],[CoV Metric]],Appendix_Query[[#This Row],[Numbering]])</f>
        <v># of Voter Turnout⁵⁵</v>
      </c>
    </row>
    <row r="48" spans="1:19" s="47" customFormat="1" ht="195" customHeight="1" x14ac:dyDescent="0.3">
      <c r="A48" s="45">
        <v>11520</v>
      </c>
      <c r="B48" s="45">
        <v>1438</v>
      </c>
      <c r="C48" s="45" t="s">
        <v>601</v>
      </c>
      <c r="D48" s="48" t="s">
        <v>837</v>
      </c>
      <c r="E48" s="48" t="s">
        <v>856</v>
      </c>
      <c r="F48" s="48" t="s">
        <v>865</v>
      </c>
      <c r="G48" s="48" t="s">
        <v>658</v>
      </c>
      <c r="H48" s="48" t="s">
        <v>603</v>
      </c>
      <c r="I48" s="48" t="s">
        <v>603</v>
      </c>
      <c r="J48" s="48" t="s">
        <v>866</v>
      </c>
      <c r="K48" s="48" t="s">
        <v>867</v>
      </c>
      <c r="L48" s="48" t="s">
        <v>634</v>
      </c>
      <c r="M48" s="48" t="s">
        <v>634</v>
      </c>
      <c r="N48" s="48" t="s">
        <v>590</v>
      </c>
      <c r="O48" s="45" t="s">
        <v>860</v>
      </c>
      <c r="P48" s="45" t="s">
        <v>592</v>
      </c>
      <c r="Q48" s="45"/>
      <c r="R48" s="49" t="s">
        <v>861</v>
      </c>
      <c r="S48" s="45" t="str">
        <f>CONCATENATE(Appendix_Query[[#This Row],[CoV Metric]],Appendix_Query[[#This Row],[Numbering]])</f>
        <v>% of Voter Turnout⁵⁵</v>
      </c>
    </row>
    <row r="49" spans="1:19" s="47" customFormat="1" ht="195" customHeight="1" x14ac:dyDescent="0.3">
      <c r="A49" s="45">
        <v>22370</v>
      </c>
      <c r="B49" s="45">
        <v>2259</v>
      </c>
      <c r="C49" s="45" t="s">
        <v>580</v>
      </c>
      <c r="D49" s="48" t="s">
        <v>837</v>
      </c>
      <c r="E49" s="48" t="s">
        <v>856</v>
      </c>
      <c r="F49" s="48" t="s">
        <v>868</v>
      </c>
      <c r="G49" s="48" t="s">
        <v>584</v>
      </c>
      <c r="H49" s="48" t="s">
        <v>603</v>
      </c>
      <c r="I49" s="48" t="s">
        <v>603</v>
      </c>
      <c r="J49" s="48" t="s">
        <v>603</v>
      </c>
      <c r="K49" s="48" t="s">
        <v>869</v>
      </c>
      <c r="L49" s="48" t="s">
        <v>770</v>
      </c>
      <c r="M49" s="48" t="s">
        <v>634</v>
      </c>
      <c r="N49" s="48" t="s">
        <v>590</v>
      </c>
      <c r="O49" s="45"/>
      <c r="P49" s="45"/>
      <c r="Q49" s="45"/>
      <c r="R49" s="49" t="s">
        <v>592</v>
      </c>
      <c r="S49" s="45" t="str">
        <f>CONCATENATE(Appendix_Query[[#This Row],[CoV Metric]],Appendix_Query[[#This Row],[Numbering]])</f>
        <v># of Election Outreach Events</v>
      </c>
    </row>
    <row r="50" spans="1:19" s="47" customFormat="1" ht="195" customHeight="1" x14ac:dyDescent="0.3">
      <c r="A50" s="45">
        <v>22380</v>
      </c>
      <c r="B50" s="45">
        <v>2260</v>
      </c>
      <c r="C50" s="45" t="s">
        <v>601</v>
      </c>
      <c r="D50" s="48" t="s">
        <v>837</v>
      </c>
      <c r="E50" s="48" t="s">
        <v>856</v>
      </c>
      <c r="F50" s="48" t="s">
        <v>870</v>
      </c>
      <c r="G50" s="48" t="s">
        <v>584</v>
      </c>
      <c r="H50" s="48" t="s">
        <v>603</v>
      </c>
      <c r="I50" s="48" t="s">
        <v>603</v>
      </c>
      <c r="J50" s="48" t="s">
        <v>603</v>
      </c>
      <c r="K50" s="48" t="s">
        <v>871</v>
      </c>
      <c r="L50" s="48" t="s">
        <v>872</v>
      </c>
      <c r="M50" s="48" t="s">
        <v>634</v>
      </c>
      <c r="N50" s="48" t="s">
        <v>635</v>
      </c>
      <c r="O50" s="45"/>
      <c r="P50" s="45"/>
      <c r="Q50" s="45"/>
      <c r="R50" s="49" t="s">
        <v>592</v>
      </c>
      <c r="S50" s="45" t="str">
        <f>CONCATENATE(Appendix_Query[[#This Row],[CoV Metric]],Appendix_Query[[#This Row],[Numbering]])</f>
        <v># of Correspondence pieces</v>
      </c>
    </row>
    <row r="51" spans="1:19" s="47" customFormat="1" ht="195" customHeight="1" x14ac:dyDescent="0.3">
      <c r="A51" s="45">
        <v>11470</v>
      </c>
      <c r="B51" s="45">
        <v>1420</v>
      </c>
      <c r="C51" s="45" t="s">
        <v>601</v>
      </c>
      <c r="D51" s="48" t="s">
        <v>837</v>
      </c>
      <c r="E51" s="48" t="s">
        <v>873</v>
      </c>
      <c r="F51" s="48" t="s">
        <v>874</v>
      </c>
      <c r="G51" s="48" t="s">
        <v>584</v>
      </c>
      <c r="H51" s="48" t="s">
        <v>875</v>
      </c>
      <c r="I51" s="48" t="s">
        <v>876</v>
      </c>
      <c r="J51" s="48" t="s">
        <v>877</v>
      </c>
      <c r="K51" s="48" t="s">
        <v>878</v>
      </c>
      <c r="L51" s="48" t="s">
        <v>879</v>
      </c>
      <c r="M51" s="48" t="s">
        <v>634</v>
      </c>
      <c r="N51" s="48" t="s">
        <v>635</v>
      </c>
      <c r="O51" s="45"/>
      <c r="P51" s="45"/>
      <c r="Q51" s="45"/>
      <c r="R51" s="49" t="s">
        <v>592</v>
      </c>
      <c r="S51" s="45" t="str">
        <f>CONCATENATE(Appendix_Query[[#This Row],[CoV Metric]],Appendix_Query[[#This Row],[Numbering]])</f>
        <v># of Inquiries</v>
      </c>
    </row>
    <row r="52" spans="1:19" s="47" customFormat="1" ht="195" customHeight="1" x14ac:dyDescent="0.3">
      <c r="A52" s="45">
        <v>22390</v>
      </c>
      <c r="B52" s="45">
        <v>2261</v>
      </c>
      <c r="C52" s="45" t="s">
        <v>580</v>
      </c>
      <c r="D52" s="48" t="s">
        <v>837</v>
      </c>
      <c r="E52" s="48" t="s">
        <v>873</v>
      </c>
      <c r="F52" s="48" t="s">
        <v>880</v>
      </c>
      <c r="G52" s="48" t="s">
        <v>584</v>
      </c>
      <c r="H52" s="48" t="s">
        <v>881</v>
      </c>
      <c r="I52" s="48" t="s">
        <v>882</v>
      </c>
      <c r="J52" s="48" t="s">
        <v>883</v>
      </c>
      <c r="K52" s="48" t="s">
        <v>884</v>
      </c>
      <c r="L52" s="48" t="s">
        <v>885</v>
      </c>
      <c r="M52" s="48" t="s">
        <v>634</v>
      </c>
      <c r="N52" s="48" t="s">
        <v>635</v>
      </c>
      <c r="O52" s="45"/>
      <c r="P52" s="45"/>
      <c r="Q52" s="45"/>
      <c r="R52" s="49" t="s">
        <v>592</v>
      </c>
      <c r="S52" s="45" t="str">
        <f>CONCATENATE(Appendix_Query[[#This Row],[CoV Metric]],Appendix_Query[[#This Row],[Numbering]])</f>
        <v># of Archives Visits</v>
      </c>
    </row>
    <row r="53" spans="1:19" s="47" customFormat="1" ht="195" customHeight="1" x14ac:dyDescent="0.3">
      <c r="A53" s="45">
        <v>22400</v>
      </c>
      <c r="B53" s="45">
        <v>2262</v>
      </c>
      <c r="C53" s="45" t="s">
        <v>580</v>
      </c>
      <c r="D53" s="48" t="s">
        <v>837</v>
      </c>
      <c r="E53" s="48" t="s">
        <v>873</v>
      </c>
      <c r="F53" s="48" t="s">
        <v>886</v>
      </c>
      <c r="G53" s="48" t="s">
        <v>584</v>
      </c>
      <c r="H53" s="48" t="s">
        <v>887</v>
      </c>
      <c r="I53" s="48" t="s">
        <v>888</v>
      </c>
      <c r="J53" s="48" t="s">
        <v>889</v>
      </c>
      <c r="K53" s="48" t="s">
        <v>890</v>
      </c>
      <c r="L53" s="48" t="s">
        <v>891</v>
      </c>
      <c r="M53" s="48" t="s">
        <v>634</v>
      </c>
      <c r="N53" s="48" t="s">
        <v>635</v>
      </c>
      <c r="O53" s="45" t="s">
        <v>892</v>
      </c>
      <c r="P53" s="45" t="s">
        <v>592</v>
      </c>
      <c r="Q53" s="45"/>
      <c r="R53" s="49" t="s">
        <v>893</v>
      </c>
      <c r="S53" s="45" t="str">
        <f>CONCATENATE(Appendix_Query[[#This Row],[CoV Metric]],Appendix_Query[[#This Row],[Numbering]])</f>
        <v># of Database Hits (online visits)⁶⁶</v>
      </c>
    </row>
    <row r="54" spans="1:19" s="47" customFormat="1" ht="195" customHeight="1" x14ac:dyDescent="0.3">
      <c r="A54" s="45">
        <v>12170</v>
      </c>
      <c r="B54" s="45">
        <v>1871</v>
      </c>
      <c r="C54" s="45" t="s">
        <v>601</v>
      </c>
      <c r="D54" s="48" t="s">
        <v>837</v>
      </c>
      <c r="E54" s="48" t="s">
        <v>894</v>
      </c>
      <c r="F54" s="48" t="s">
        <v>895</v>
      </c>
      <c r="G54" s="48" t="s">
        <v>584</v>
      </c>
      <c r="H54" s="48" t="s">
        <v>896</v>
      </c>
      <c r="I54" s="48" t="s">
        <v>850</v>
      </c>
      <c r="J54" s="48" t="s">
        <v>897</v>
      </c>
      <c r="K54" s="48" t="s">
        <v>898</v>
      </c>
      <c r="L54" s="48" t="s">
        <v>899</v>
      </c>
      <c r="M54" s="48" t="s">
        <v>634</v>
      </c>
      <c r="N54" s="48" t="s">
        <v>635</v>
      </c>
      <c r="O54" s="45"/>
      <c r="P54" s="45"/>
      <c r="Q54" s="45"/>
      <c r="R54" s="49" t="s">
        <v>592</v>
      </c>
      <c r="S54" s="45" t="str">
        <f>CONCATENATE(Appendix_Query[[#This Row],[CoV Metric]],Appendix_Query[[#This Row],[Numbering]])</f>
        <v>Official visits and study tours by international and national government delegations</v>
      </c>
    </row>
    <row r="55" spans="1:19" s="47" customFormat="1" ht="195" customHeight="1" x14ac:dyDescent="0.3">
      <c r="A55" s="45">
        <v>11490</v>
      </c>
      <c r="B55" s="45">
        <v>1435</v>
      </c>
      <c r="C55" s="45" t="s">
        <v>601</v>
      </c>
      <c r="D55" s="48" t="s">
        <v>837</v>
      </c>
      <c r="E55" s="48" t="s">
        <v>900</v>
      </c>
      <c r="F55" s="48" t="s">
        <v>901</v>
      </c>
      <c r="G55" s="48" t="s">
        <v>584</v>
      </c>
      <c r="H55" s="48" t="s">
        <v>902</v>
      </c>
      <c r="I55" s="48" t="s">
        <v>903</v>
      </c>
      <c r="J55" s="48" t="s">
        <v>904</v>
      </c>
      <c r="K55" s="48" t="s">
        <v>905</v>
      </c>
      <c r="L55" s="48" t="s">
        <v>906</v>
      </c>
      <c r="M55" s="48" t="s">
        <v>634</v>
      </c>
      <c r="N55" s="48" t="s">
        <v>635</v>
      </c>
      <c r="O55" s="45" t="s">
        <v>907</v>
      </c>
      <c r="P55" s="45" t="s">
        <v>592</v>
      </c>
      <c r="Q55" s="45"/>
      <c r="R55" s="49" t="s">
        <v>908</v>
      </c>
      <c r="S55" s="45" t="str">
        <f>CONCATENATE(Appendix_Query[[#This Row],[CoV Metric]],Appendix_Query[[#This Row],[Numbering]])</f>
        <v>Total Speakers at Council Meetings⁷⁷</v>
      </c>
    </row>
    <row r="56" spans="1:19" s="47" customFormat="1" ht="195" customHeight="1" x14ac:dyDescent="0.3">
      <c r="A56" s="45">
        <v>22350</v>
      </c>
      <c r="B56" s="45">
        <v>2257</v>
      </c>
      <c r="C56" s="45" t="s">
        <v>601</v>
      </c>
      <c r="D56" s="48" t="s">
        <v>837</v>
      </c>
      <c r="E56" s="48" t="s">
        <v>900</v>
      </c>
      <c r="F56" s="48" t="s">
        <v>909</v>
      </c>
      <c r="G56" s="48" t="s">
        <v>584</v>
      </c>
      <c r="H56" s="48" t="s">
        <v>603</v>
      </c>
      <c r="I56" s="48" t="s">
        <v>603</v>
      </c>
      <c r="J56" s="48" t="s">
        <v>910</v>
      </c>
      <c r="K56" s="48" t="s">
        <v>911</v>
      </c>
      <c r="L56" s="48" t="s">
        <v>912</v>
      </c>
      <c r="M56" s="48" t="s">
        <v>634</v>
      </c>
      <c r="N56" s="48" t="s">
        <v>635</v>
      </c>
      <c r="O56" s="45"/>
      <c r="P56" s="45"/>
      <c r="Q56" s="45"/>
      <c r="R56" s="49" t="s">
        <v>592</v>
      </c>
      <c r="S56" s="45" t="str">
        <f>CONCATENATE(Appendix_Query[[#This Row],[CoV Metric]],Appendix_Query[[#This Row],[Numbering]])</f>
        <v>Support of Advisory Committee meetings (in hours)</v>
      </c>
    </row>
    <row r="57" spans="1:19" s="47" customFormat="1" ht="195" customHeight="1" x14ac:dyDescent="0.3">
      <c r="A57" s="45">
        <v>22360</v>
      </c>
      <c r="B57" s="45">
        <v>2258</v>
      </c>
      <c r="C57" s="45" t="s">
        <v>601</v>
      </c>
      <c r="D57" s="48" t="s">
        <v>837</v>
      </c>
      <c r="E57" s="48" t="s">
        <v>900</v>
      </c>
      <c r="F57" s="48" t="s">
        <v>913</v>
      </c>
      <c r="G57" s="48" t="s">
        <v>584</v>
      </c>
      <c r="H57" s="48" t="s">
        <v>603</v>
      </c>
      <c r="I57" s="48" t="s">
        <v>603</v>
      </c>
      <c r="J57" s="48" t="s">
        <v>700</v>
      </c>
      <c r="K57" s="48" t="s">
        <v>914</v>
      </c>
      <c r="L57" s="48" t="s">
        <v>915</v>
      </c>
      <c r="M57" s="48" t="s">
        <v>634</v>
      </c>
      <c r="N57" s="48" t="s">
        <v>635</v>
      </c>
      <c r="O57" s="45" t="s">
        <v>916</v>
      </c>
      <c r="P57" s="45" t="s">
        <v>592</v>
      </c>
      <c r="Q57" s="45"/>
      <c r="R57" s="49" t="s">
        <v>917</v>
      </c>
      <c r="S57" s="45" t="str">
        <f>CONCATENATE(Appendix_Query[[#This Row],[CoV Metric]],Appendix_Query[[#This Row],[Numbering]])</f>
        <v>Support of Council meetings (in hours)⁸⁸</v>
      </c>
    </row>
    <row r="58" spans="1:19" s="47" customFormat="1" ht="195" customHeight="1" x14ac:dyDescent="0.3">
      <c r="A58" s="45">
        <v>11460</v>
      </c>
      <c r="B58" s="45">
        <v>1385</v>
      </c>
      <c r="C58" s="45" t="s">
        <v>601</v>
      </c>
      <c r="D58" s="48" t="s">
        <v>918</v>
      </c>
      <c r="E58" s="48" t="s">
        <v>919</v>
      </c>
      <c r="F58" s="48" t="s">
        <v>920</v>
      </c>
      <c r="G58" s="48" t="s">
        <v>584</v>
      </c>
      <c r="H58" s="48" t="s">
        <v>603</v>
      </c>
      <c r="I58" s="48" t="s">
        <v>603</v>
      </c>
      <c r="J58" s="48" t="s">
        <v>921</v>
      </c>
      <c r="K58" s="48" t="s">
        <v>922</v>
      </c>
      <c r="L58" s="48" t="s">
        <v>923</v>
      </c>
      <c r="M58" s="48" t="s">
        <v>923</v>
      </c>
      <c r="N58" s="48" t="s">
        <v>711</v>
      </c>
      <c r="O58" s="45"/>
      <c r="P58" s="45"/>
      <c r="Q58" s="45"/>
      <c r="R58" s="49" t="s">
        <v>592</v>
      </c>
      <c r="S58" s="45" t="str">
        <f>CONCATENATE(Appendix_Query[[#This Row],[CoV Metric]],Appendix_Query[[#This Row],[Numbering]])</f>
        <v># of active projects</v>
      </c>
    </row>
    <row r="59" spans="1:19" s="47" customFormat="1" ht="195" customHeight="1" x14ac:dyDescent="0.3">
      <c r="A59" s="45">
        <v>22770</v>
      </c>
      <c r="B59" s="45">
        <v>2301</v>
      </c>
      <c r="C59" s="45" t="s">
        <v>580</v>
      </c>
      <c r="D59" s="48" t="s">
        <v>918</v>
      </c>
      <c r="E59" s="48" t="s">
        <v>919</v>
      </c>
      <c r="F59" s="48" t="s">
        <v>924</v>
      </c>
      <c r="G59" s="48" t="s">
        <v>658</v>
      </c>
      <c r="H59" s="48" t="s">
        <v>603</v>
      </c>
      <c r="I59" s="48" t="s">
        <v>603</v>
      </c>
      <c r="J59" s="48" t="s">
        <v>603</v>
      </c>
      <c r="K59" s="48" t="s">
        <v>925</v>
      </c>
      <c r="L59" s="48" t="s">
        <v>926</v>
      </c>
      <c r="M59" s="48" t="s">
        <v>926</v>
      </c>
      <c r="N59" s="48" t="s">
        <v>711</v>
      </c>
      <c r="O59" s="45"/>
      <c r="P59" s="45"/>
      <c r="Q59" s="45"/>
      <c r="R59" s="49" t="s">
        <v>592</v>
      </c>
      <c r="S59" s="45" t="str">
        <f>CONCATENATE(Appendix_Query[[#This Row],[CoV Metric]],Appendix_Query[[#This Row],[Numbering]])</f>
        <v>Business Planning and Project Support Average Client Satisfaction Score</v>
      </c>
    </row>
    <row r="60" spans="1:19" s="47" customFormat="1" ht="195" customHeight="1" x14ac:dyDescent="0.3">
      <c r="A60" s="45">
        <v>10010</v>
      </c>
      <c r="B60" s="45">
        <v>1001</v>
      </c>
      <c r="C60" s="45" t="s">
        <v>601</v>
      </c>
      <c r="D60" s="48" t="s">
        <v>918</v>
      </c>
      <c r="E60" s="48" t="s">
        <v>927</v>
      </c>
      <c r="F60" s="48" t="s">
        <v>928</v>
      </c>
      <c r="G60" s="48" t="s">
        <v>584</v>
      </c>
      <c r="H60" s="48" t="s">
        <v>929</v>
      </c>
      <c r="I60" s="48" t="s">
        <v>930</v>
      </c>
      <c r="J60" s="48" t="s">
        <v>931</v>
      </c>
      <c r="K60" s="48" t="s">
        <v>932</v>
      </c>
      <c r="L60" s="48" t="s">
        <v>933</v>
      </c>
      <c r="M60" s="48" t="s">
        <v>634</v>
      </c>
      <c r="N60" s="48" t="s">
        <v>635</v>
      </c>
      <c r="O60" s="45" t="s">
        <v>934</v>
      </c>
      <c r="P60" s="45" t="s">
        <v>592</v>
      </c>
      <c r="Q60" s="45"/>
      <c r="R60" s="49" t="s">
        <v>935</v>
      </c>
      <c r="S60" s="45" t="str">
        <f>CONCATENATE(Appendix_Query[[#This Row],[CoV Metric]],Appendix_Query[[#This Row],[Numbering]])</f>
        <v>Incoming media calls⁹⁹</v>
      </c>
    </row>
    <row r="61" spans="1:19" s="47" customFormat="1" ht="195" customHeight="1" x14ac:dyDescent="0.3">
      <c r="A61" s="45">
        <v>10020</v>
      </c>
      <c r="B61" s="45">
        <v>1002</v>
      </c>
      <c r="C61" s="45" t="s">
        <v>601</v>
      </c>
      <c r="D61" s="48" t="s">
        <v>918</v>
      </c>
      <c r="E61" s="48" t="s">
        <v>927</v>
      </c>
      <c r="F61" s="48" t="s">
        <v>936</v>
      </c>
      <c r="G61" s="48" t="s">
        <v>584</v>
      </c>
      <c r="H61" s="48" t="s">
        <v>937</v>
      </c>
      <c r="I61" s="48" t="s">
        <v>938</v>
      </c>
      <c r="J61" s="48" t="s">
        <v>939</v>
      </c>
      <c r="K61" s="48" t="s">
        <v>940</v>
      </c>
      <c r="L61" s="48" t="s">
        <v>626</v>
      </c>
      <c r="M61" s="48" t="s">
        <v>634</v>
      </c>
      <c r="N61" s="48" t="s">
        <v>635</v>
      </c>
      <c r="O61" s="45" t="s">
        <v>941</v>
      </c>
      <c r="P61" s="45" t="s">
        <v>592</v>
      </c>
      <c r="Q61" s="45"/>
      <c r="R61" s="49" t="s">
        <v>942</v>
      </c>
      <c r="S61" s="45" t="str">
        <f>CONCATENATE(Appendix_Query[[#This Row],[CoV Metric]],Appendix_Query[[#This Row],[Numbering]])</f>
        <v>Outgoing information bulletins, press releases, statements, media events¹⁰¹⁰</v>
      </c>
    </row>
    <row r="62" spans="1:19" s="47" customFormat="1" ht="195" customHeight="1" x14ac:dyDescent="0.3">
      <c r="A62" s="45">
        <v>11870</v>
      </c>
      <c r="B62" s="45">
        <v>1645</v>
      </c>
      <c r="C62" s="45" t="s">
        <v>580</v>
      </c>
      <c r="D62" s="48" t="s">
        <v>918</v>
      </c>
      <c r="E62" s="48" t="s">
        <v>927</v>
      </c>
      <c r="F62" s="48" t="s">
        <v>943</v>
      </c>
      <c r="G62" s="48" t="s">
        <v>584</v>
      </c>
      <c r="H62" s="48" t="s">
        <v>944</v>
      </c>
      <c r="I62" s="48" t="s">
        <v>945</v>
      </c>
      <c r="J62" s="48" t="s">
        <v>946</v>
      </c>
      <c r="K62" s="48" t="s">
        <v>947</v>
      </c>
      <c r="L62" s="48" t="s">
        <v>948</v>
      </c>
      <c r="M62" s="48" t="s">
        <v>949</v>
      </c>
      <c r="N62" s="48" t="s">
        <v>590</v>
      </c>
      <c r="O62" s="45"/>
      <c r="P62" s="45"/>
      <c r="Q62" s="45"/>
      <c r="R62" s="49" t="s">
        <v>592</v>
      </c>
      <c r="S62" s="45" t="str">
        <f>CONCATENATE(Appendix_Query[[#This Row],[CoV Metric]],Appendix_Query[[#This Row],[Numbering]])</f>
        <v>Total followers on all active social media accounts</v>
      </c>
    </row>
    <row r="63" spans="1:19" s="47" customFormat="1" ht="195" customHeight="1" x14ac:dyDescent="0.3">
      <c r="A63" s="45">
        <v>12400</v>
      </c>
      <c r="B63" s="45">
        <v>1969</v>
      </c>
      <c r="C63" s="45" t="s">
        <v>601</v>
      </c>
      <c r="D63" s="48" t="s">
        <v>918</v>
      </c>
      <c r="E63" s="48" t="s">
        <v>927</v>
      </c>
      <c r="F63" s="48" t="s">
        <v>950</v>
      </c>
      <c r="G63" s="48" t="s">
        <v>584</v>
      </c>
      <c r="H63" s="48" t="s">
        <v>951</v>
      </c>
      <c r="I63" s="48" t="s">
        <v>952</v>
      </c>
      <c r="J63" s="48" t="s">
        <v>911</v>
      </c>
      <c r="K63" s="48" t="s">
        <v>953</v>
      </c>
      <c r="L63" s="48" t="s">
        <v>954</v>
      </c>
      <c r="M63" s="48" t="s">
        <v>762</v>
      </c>
      <c r="N63" s="48" t="s">
        <v>635</v>
      </c>
      <c r="O63" s="45"/>
      <c r="P63" s="45"/>
      <c r="Q63" s="45"/>
      <c r="R63" s="49" t="s">
        <v>592</v>
      </c>
      <c r="S63" s="45" t="str">
        <f>CONCATENATE(Appendix_Query[[#This Row],[CoV Metric]],Appendix_Query[[#This Row],[Numbering]])</f>
        <v>Number of public engagement projects</v>
      </c>
    </row>
    <row r="64" spans="1:19" s="47" customFormat="1" ht="195" customHeight="1" x14ac:dyDescent="0.3">
      <c r="A64" s="45">
        <v>12900</v>
      </c>
      <c r="B64" s="45">
        <v>2021</v>
      </c>
      <c r="C64" s="45" t="s">
        <v>580</v>
      </c>
      <c r="D64" s="48" t="s">
        <v>918</v>
      </c>
      <c r="E64" s="48" t="s">
        <v>927</v>
      </c>
      <c r="F64" s="48" t="s">
        <v>955</v>
      </c>
      <c r="G64" s="48" t="s">
        <v>584</v>
      </c>
      <c r="H64" s="48" t="s">
        <v>956</v>
      </c>
      <c r="I64" s="48" t="s">
        <v>957</v>
      </c>
      <c r="J64" s="48" t="s">
        <v>958</v>
      </c>
      <c r="K64" s="48" t="s">
        <v>959</v>
      </c>
      <c r="L64" s="48" t="s">
        <v>960</v>
      </c>
      <c r="M64" s="48" t="s">
        <v>961</v>
      </c>
      <c r="N64" s="48" t="s">
        <v>590</v>
      </c>
      <c r="O64" s="45" t="s">
        <v>962</v>
      </c>
      <c r="P64" s="45" t="s">
        <v>592</v>
      </c>
      <c r="Q64" s="45"/>
      <c r="R64" s="49" t="s">
        <v>963</v>
      </c>
      <c r="S64" s="45" t="str">
        <f>CONCATENATE(Appendix_Query[[#This Row],[CoV Metric]],Appendix_Query[[#This Row],[Numbering]])</f>
        <v>Total points of engagement (interactions)¹¹¹¹</v>
      </c>
    </row>
    <row r="65" spans="1:19" s="47" customFormat="1" ht="195" customHeight="1" x14ac:dyDescent="0.3">
      <c r="A65" s="45">
        <v>13130</v>
      </c>
      <c r="B65" s="45">
        <v>2045</v>
      </c>
      <c r="C65" s="45" t="s">
        <v>601</v>
      </c>
      <c r="D65" s="48" t="s">
        <v>918</v>
      </c>
      <c r="E65" s="48" t="s">
        <v>927</v>
      </c>
      <c r="F65" s="48" t="s">
        <v>964</v>
      </c>
      <c r="G65" s="48" t="s">
        <v>658</v>
      </c>
      <c r="H65" s="48" t="s">
        <v>603</v>
      </c>
      <c r="I65" s="48" t="s">
        <v>965</v>
      </c>
      <c r="J65" s="48" t="s">
        <v>966</v>
      </c>
      <c r="K65" s="48" t="s">
        <v>967</v>
      </c>
      <c r="L65" s="48" t="s">
        <v>968</v>
      </c>
      <c r="M65" s="48" t="s">
        <v>969</v>
      </c>
      <c r="N65" s="48" t="s">
        <v>590</v>
      </c>
      <c r="O65" s="45" t="s">
        <v>970</v>
      </c>
      <c r="P65" s="45" t="s">
        <v>592</v>
      </c>
      <c r="Q65" s="45"/>
      <c r="R65" s="49" t="s">
        <v>971</v>
      </c>
      <c r="S65" s="45" t="str">
        <f>CONCATENATE(Appendix_Query[[#This Row],[CoV Metric]],Appendix_Query[[#This Row],[Numbering]])</f>
        <v>Engagement rate on corporate social media channels¹²¹²</v>
      </c>
    </row>
    <row r="66" spans="1:19" s="47" customFormat="1" ht="195" customHeight="1" x14ac:dyDescent="0.3">
      <c r="A66" s="45">
        <v>22530</v>
      </c>
      <c r="B66" s="45">
        <v>2275</v>
      </c>
      <c r="C66" s="45" t="s">
        <v>580</v>
      </c>
      <c r="D66" s="48" t="s">
        <v>918</v>
      </c>
      <c r="E66" s="48" t="s">
        <v>927</v>
      </c>
      <c r="F66" s="48" t="s">
        <v>972</v>
      </c>
      <c r="G66" s="48" t="s">
        <v>584</v>
      </c>
      <c r="H66" s="48" t="s">
        <v>973</v>
      </c>
      <c r="I66" s="48" t="s">
        <v>974</v>
      </c>
      <c r="J66" s="48" t="s">
        <v>975</v>
      </c>
      <c r="K66" s="48" t="s">
        <v>976</v>
      </c>
      <c r="L66" s="48" t="s">
        <v>977</v>
      </c>
      <c r="M66" s="48" t="s">
        <v>978</v>
      </c>
      <c r="N66" s="48" t="s">
        <v>590</v>
      </c>
      <c r="O66" s="45"/>
      <c r="P66" s="45"/>
      <c r="Q66" s="45"/>
      <c r="R66" s="49" t="s">
        <v>592</v>
      </c>
      <c r="S66" s="45" t="str">
        <f>CONCATENATE(Appendix_Query[[#This Row],[CoV Metric]],Appendix_Query[[#This Row],[Numbering]])</f>
        <v>Annual Talk Vancouver Budget Survey respondents</v>
      </c>
    </row>
    <row r="67" spans="1:19" s="47" customFormat="1" ht="195" customHeight="1" x14ac:dyDescent="0.3">
      <c r="A67" s="45">
        <v>11900</v>
      </c>
      <c r="B67" s="45">
        <v>1653</v>
      </c>
      <c r="C67" s="45" t="s">
        <v>601</v>
      </c>
      <c r="D67" s="48" t="s">
        <v>918</v>
      </c>
      <c r="E67" s="48" t="s">
        <v>979</v>
      </c>
      <c r="F67" s="48" t="s">
        <v>980</v>
      </c>
      <c r="G67" s="48" t="s">
        <v>584</v>
      </c>
      <c r="H67" s="48" t="s">
        <v>981</v>
      </c>
      <c r="I67" s="48" t="s">
        <v>742</v>
      </c>
      <c r="J67" s="48" t="s">
        <v>742</v>
      </c>
      <c r="K67" s="48" t="s">
        <v>742</v>
      </c>
      <c r="L67" s="48" t="s">
        <v>742</v>
      </c>
      <c r="M67" s="48" t="s">
        <v>742</v>
      </c>
      <c r="N67" s="48" t="s">
        <v>711</v>
      </c>
      <c r="O67" s="45"/>
      <c r="P67" s="45"/>
      <c r="Q67" s="45"/>
      <c r="R67" s="49" t="s">
        <v>592</v>
      </c>
      <c r="S67" s="45" t="str">
        <f>CONCATENATE(Appendix_Query[[#This Row],[CoV Metric]],Appendix_Query[[#This Row],[Numbering]])</f>
        <v># of Audits &amp; Reviews Performed</v>
      </c>
    </row>
    <row r="68" spans="1:19" s="47" customFormat="1" ht="195" customHeight="1" x14ac:dyDescent="0.3">
      <c r="A68" s="45">
        <v>12410</v>
      </c>
      <c r="B68" s="45">
        <v>1970</v>
      </c>
      <c r="C68" s="45" t="s">
        <v>601</v>
      </c>
      <c r="D68" s="48" t="s">
        <v>918</v>
      </c>
      <c r="E68" s="48" t="s">
        <v>982</v>
      </c>
      <c r="F68" s="48" t="s">
        <v>983</v>
      </c>
      <c r="G68" s="48" t="s">
        <v>584</v>
      </c>
      <c r="H68" s="48" t="s">
        <v>984</v>
      </c>
      <c r="I68" s="48" t="s">
        <v>985</v>
      </c>
      <c r="J68" s="48" t="s">
        <v>986</v>
      </c>
      <c r="K68" s="48" t="s">
        <v>987</v>
      </c>
      <c r="L68" s="48" t="s">
        <v>988</v>
      </c>
      <c r="M68" s="48" t="s">
        <v>989</v>
      </c>
      <c r="N68" s="48" t="s">
        <v>590</v>
      </c>
      <c r="O68" s="45"/>
      <c r="P68" s="45"/>
      <c r="Q68" s="45"/>
      <c r="R68" s="49" t="s">
        <v>592</v>
      </c>
      <c r="S68" s="45" t="str">
        <f>CONCATENATE(Appendix_Query[[#This Row],[CoV Metric]],Appendix_Query[[#This Row],[Numbering]])</f>
        <v># of participants reached through Community Sport Hosting Grants recipient events</v>
      </c>
    </row>
    <row r="69" spans="1:19" s="47" customFormat="1" ht="195" customHeight="1" x14ac:dyDescent="0.3">
      <c r="A69" s="45">
        <v>13100</v>
      </c>
      <c r="B69" s="45">
        <v>2042</v>
      </c>
      <c r="C69" s="45" t="s">
        <v>601</v>
      </c>
      <c r="D69" s="48" t="s">
        <v>918</v>
      </c>
      <c r="E69" s="48" t="s">
        <v>982</v>
      </c>
      <c r="F69" s="48" t="s">
        <v>990</v>
      </c>
      <c r="G69" s="48" t="s">
        <v>666</v>
      </c>
      <c r="H69" s="48" t="s">
        <v>603</v>
      </c>
      <c r="I69" s="48" t="s">
        <v>991</v>
      </c>
      <c r="J69" s="48" t="s">
        <v>992</v>
      </c>
      <c r="K69" s="48" t="s">
        <v>993</v>
      </c>
      <c r="L69" s="48" t="s">
        <v>994</v>
      </c>
      <c r="M69" s="48" t="s">
        <v>995</v>
      </c>
      <c r="N69" s="48" t="s">
        <v>711</v>
      </c>
      <c r="O69" s="45"/>
      <c r="P69" s="45"/>
      <c r="Q69" s="45"/>
      <c r="R69" s="49" t="s">
        <v>592</v>
      </c>
      <c r="S69" s="45" t="str">
        <f>CONCATENATE(Appendix_Query[[#This Row],[CoV Metric]],Appendix_Query[[#This Row],[Numbering]])</f>
        <v>Economic Impact of hosting major sport events ($ millions)</v>
      </c>
    </row>
    <row r="70" spans="1:19" s="47" customFormat="1" ht="195" customHeight="1" x14ac:dyDescent="0.3">
      <c r="A70" s="45">
        <v>13110</v>
      </c>
      <c r="B70" s="45">
        <v>2043</v>
      </c>
      <c r="C70" s="45" t="s">
        <v>601</v>
      </c>
      <c r="D70" s="48" t="s">
        <v>918</v>
      </c>
      <c r="E70" s="48" t="s">
        <v>982</v>
      </c>
      <c r="F70" s="48" t="s">
        <v>996</v>
      </c>
      <c r="G70" s="48" t="s">
        <v>584</v>
      </c>
      <c r="H70" s="48" t="s">
        <v>603</v>
      </c>
      <c r="I70" s="48" t="s">
        <v>772</v>
      </c>
      <c r="J70" s="48" t="s">
        <v>997</v>
      </c>
      <c r="K70" s="48" t="s">
        <v>772</v>
      </c>
      <c r="L70" s="48" t="s">
        <v>772</v>
      </c>
      <c r="M70" s="48" t="s">
        <v>998</v>
      </c>
      <c r="N70" s="48" t="s">
        <v>711</v>
      </c>
      <c r="O70" s="45"/>
      <c r="P70" s="45"/>
      <c r="Q70" s="45"/>
      <c r="R70" s="49" t="s">
        <v>592</v>
      </c>
      <c r="S70" s="45" t="str">
        <f>CONCATENATE(Appendix_Query[[#This Row],[CoV Metric]],Appendix_Query[[#This Row],[Numbering]])</f>
        <v># of major sport events hosted</v>
      </c>
    </row>
    <row r="71" spans="1:19" s="47" customFormat="1" ht="195" customHeight="1" x14ac:dyDescent="0.3">
      <c r="A71" s="45">
        <v>22780</v>
      </c>
      <c r="B71" s="45">
        <v>2302</v>
      </c>
      <c r="C71" s="45" t="s">
        <v>601</v>
      </c>
      <c r="D71" s="48" t="s">
        <v>918</v>
      </c>
      <c r="E71" s="48" t="s">
        <v>999</v>
      </c>
      <c r="F71" s="48" t="s">
        <v>1000</v>
      </c>
      <c r="G71" s="48" t="s">
        <v>584</v>
      </c>
      <c r="H71" s="48" t="s">
        <v>603</v>
      </c>
      <c r="I71" s="48" t="s">
        <v>603</v>
      </c>
      <c r="J71" s="48" t="s">
        <v>603</v>
      </c>
      <c r="K71" s="48" t="s">
        <v>1001</v>
      </c>
      <c r="L71" s="48" t="s">
        <v>1002</v>
      </c>
      <c r="M71" s="48" t="s">
        <v>1003</v>
      </c>
      <c r="N71" s="48" t="s">
        <v>590</v>
      </c>
      <c r="O71" s="45"/>
      <c r="P71" s="45"/>
      <c r="Q71" s="45"/>
      <c r="R71" s="49" t="s">
        <v>592</v>
      </c>
      <c r="S71" s="45" t="str">
        <f>CONCATENATE(Appendix_Query[[#This Row],[CoV Metric]],Appendix_Query[[#This Row],[Numbering]])</f>
        <v># of new affordable homes under development by VAHA</v>
      </c>
    </row>
    <row r="72" spans="1:19" s="47" customFormat="1" ht="195" customHeight="1" x14ac:dyDescent="0.3">
      <c r="A72" s="45">
        <v>22790</v>
      </c>
      <c r="B72" s="45">
        <v>2303</v>
      </c>
      <c r="C72" s="45" t="s">
        <v>601</v>
      </c>
      <c r="D72" s="48" t="s">
        <v>918</v>
      </c>
      <c r="E72" s="48" t="s">
        <v>999</v>
      </c>
      <c r="F72" s="48" t="s">
        <v>1004</v>
      </c>
      <c r="G72" s="48" t="s">
        <v>584</v>
      </c>
      <c r="H72" s="48" t="s">
        <v>603</v>
      </c>
      <c r="I72" s="48" t="s">
        <v>603</v>
      </c>
      <c r="J72" s="48" t="s">
        <v>603</v>
      </c>
      <c r="K72" s="48" t="s">
        <v>1005</v>
      </c>
      <c r="L72" s="48" t="s">
        <v>1006</v>
      </c>
      <c r="M72" s="48" t="s">
        <v>1007</v>
      </c>
      <c r="N72" s="48" t="s">
        <v>590</v>
      </c>
      <c r="O72" s="45"/>
      <c r="P72" s="45"/>
      <c r="Q72" s="45"/>
      <c r="R72" s="49" t="s">
        <v>592</v>
      </c>
      <c r="S72" s="45" t="str">
        <f>CONCATENATE(Appendix_Query[[#This Row],[CoV Metric]],Appendix_Query[[#This Row],[Numbering]])</f>
        <v>Total # of new affordable homes completed by VAHA</v>
      </c>
    </row>
    <row r="73" spans="1:19" s="47" customFormat="1" ht="195" customHeight="1" x14ac:dyDescent="0.3">
      <c r="A73" s="45">
        <v>13140</v>
      </c>
      <c r="B73" s="45">
        <v>2084</v>
      </c>
      <c r="C73" s="45" t="s">
        <v>601</v>
      </c>
      <c r="D73" s="48" t="s">
        <v>1008</v>
      </c>
      <c r="E73" s="48" t="s">
        <v>1009</v>
      </c>
      <c r="F73" s="48" t="s">
        <v>1010</v>
      </c>
      <c r="G73" s="48" t="s">
        <v>584</v>
      </c>
      <c r="H73" s="48" t="s">
        <v>603</v>
      </c>
      <c r="I73" s="48" t="s">
        <v>603</v>
      </c>
      <c r="J73" s="48" t="s">
        <v>678</v>
      </c>
      <c r="K73" s="48" t="s">
        <v>1011</v>
      </c>
      <c r="L73" s="48" t="s">
        <v>678</v>
      </c>
      <c r="M73" s="48" t="s">
        <v>1012</v>
      </c>
      <c r="N73" s="48" t="s">
        <v>1013</v>
      </c>
      <c r="O73" s="45"/>
      <c r="P73" s="45"/>
      <c r="Q73" s="45"/>
      <c r="R73" s="49" t="s">
        <v>592</v>
      </c>
      <c r="S73" s="45" t="str">
        <f>CONCATENATE(Appendix_Query[[#This Row],[CoV Metric]],Appendix_Query[[#This Row],[Numbering]])</f>
        <v>Permit Applications: Not Available to Apply for Online</v>
      </c>
    </row>
    <row r="74" spans="1:19" s="47" customFormat="1" ht="195" customHeight="1" x14ac:dyDescent="0.3">
      <c r="A74" s="45">
        <v>13140</v>
      </c>
      <c r="B74" s="45">
        <v>2046</v>
      </c>
      <c r="C74" s="45" t="s">
        <v>601</v>
      </c>
      <c r="D74" s="48" t="s">
        <v>1008</v>
      </c>
      <c r="E74" s="48" t="s">
        <v>1009</v>
      </c>
      <c r="F74" s="48" t="s">
        <v>1014</v>
      </c>
      <c r="G74" s="48" t="s">
        <v>658</v>
      </c>
      <c r="H74" s="48" t="s">
        <v>603</v>
      </c>
      <c r="I74" s="48" t="s">
        <v>603</v>
      </c>
      <c r="J74" s="48" t="s">
        <v>678</v>
      </c>
      <c r="K74" s="48" t="s">
        <v>676</v>
      </c>
      <c r="L74" s="48" t="s">
        <v>1015</v>
      </c>
      <c r="M74" s="48" t="s">
        <v>1016</v>
      </c>
      <c r="N74" s="48" t="s">
        <v>590</v>
      </c>
      <c r="O74" s="45"/>
      <c r="P74" s="45"/>
      <c r="Q74" s="45"/>
      <c r="R74" s="49" t="s">
        <v>592</v>
      </c>
      <c r="S74" s="45" t="str">
        <f>CONCATENATE(Appendix_Query[[#This Row],[CoV Metric]],Appendix_Query[[#This Row],[Numbering]])</f>
        <v>Permit Applications: Applied for Online</v>
      </c>
    </row>
    <row r="75" spans="1:19" s="47" customFormat="1" ht="195" customHeight="1" x14ac:dyDescent="0.3">
      <c r="A75" s="45">
        <v>13140</v>
      </c>
      <c r="B75" s="45">
        <v>2083</v>
      </c>
      <c r="C75" s="45" t="s">
        <v>601</v>
      </c>
      <c r="D75" s="48" t="s">
        <v>1008</v>
      </c>
      <c r="E75" s="48" t="s">
        <v>1009</v>
      </c>
      <c r="F75" s="48" t="s">
        <v>1017</v>
      </c>
      <c r="G75" s="48" t="s">
        <v>584</v>
      </c>
      <c r="H75" s="48" t="s">
        <v>603</v>
      </c>
      <c r="I75" s="48" t="s">
        <v>603</v>
      </c>
      <c r="J75" s="48" t="s">
        <v>1018</v>
      </c>
      <c r="K75" s="48" t="s">
        <v>1019</v>
      </c>
      <c r="L75" s="48" t="s">
        <v>717</v>
      </c>
      <c r="M75" s="48" t="s">
        <v>1020</v>
      </c>
      <c r="N75" s="48" t="s">
        <v>1013</v>
      </c>
      <c r="O75" s="45"/>
      <c r="P75" s="45"/>
      <c r="Q75" s="45"/>
      <c r="R75" s="49" t="s">
        <v>592</v>
      </c>
      <c r="S75" s="45" t="str">
        <f>CONCATENATE(Appendix_Query[[#This Row],[CoV Metric]],Appendix_Query[[#This Row],[Numbering]])</f>
        <v>Permit Applications: Available to Apply for Online, but done in-person</v>
      </c>
    </row>
    <row r="76" spans="1:19" s="47" customFormat="1" ht="195" customHeight="1" x14ac:dyDescent="0.3">
      <c r="A76" s="45">
        <v>13150</v>
      </c>
      <c r="B76" s="45">
        <v>2047</v>
      </c>
      <c r="C76" s="45" t="s">
        <v>601</v>
      </c>
      <c r="D76" s="48" t="s">
        <v>1008</v>
      </c>
      <c r="E76" s="48" t="s">
        <v>1009</v>
      </c>
      <c r="F76" s="48" t="s">
        <v>1021</v>
      </c>
      <c r="G76" s="48" t="s">
        <v>658</v>
      </c>
      <c r="H76" s="48" t="s">
        <v>603</v>
      </c>
      <c r="I76" s="48" t="s">
        <v>603</v>
      </c>
      <c r="J76" s="48" t="s">
        <v>1022</v>
      </c>
      <c r="K76" s="48" t="s">
        <v>1023</v>
      </c>
      <c r="L76" s="48" t="s">
        <v>1024</v>
      </c>
      <c r="M76" s="48" t="s">
        <v>1025</v>
      </c>
      <c r="N76" s="48" t="s">
        <v>1013</v>
      </c>
      <c r="O76" s="45"/>
      <c r="P76" s="45"/>
      <c r="Q76" s="45"/>
      <c r="R76" s="49" t="s">
        <v>592</v>
      </c>
      <c r="S76" s="45" t="str">
        <f>CONCATENATE(Appendix_Query[[#This Row],[CoV Metric]],Appendix_Query[[#This Row],[Numbering]])</f>
        <v>Simple Permits: Average Service Center Wait Time</v>
      </c>
    </row>
    <row r="77" spans="1:19" s="47" customFormat="1" ht="195" customHeight="1" x14ac:dyDescent="0.3">
      <c r="A77" s="45">
        <v>13160</v>
      </c>
      <c r="B77" s="45">
        <v>2048</v>
      </c>
      <c r="C77" s="45" t="s">
        <v>601</v>
      </c>
      <c r="D77" s="48" t="s">
        <v>1008</v>
      </c>
      <c r="E77" s="48" t="s">
        <v>1009</v>
      </c>
      <c r="F77" s="48" t="s">
        <v>1026</v>
      </c>
      <c r="G77" s="48" t="s">
        <v>658</v>
      </c>
      <c r="H77" s="48" t="s">
        <v>603</v>
      </c>
      <c r="I77" s="48" t="s">
        <v>603</v>
      </c>
      <c r="J77" s="48" t="s">
        <v>603</v>
      </c>
      <c r="K77" s="48" t="s">
        <v>1027</v>
      </c>
      <c r="L77" s="48" t="s">
        <v>926</v>
      </c>
      <c r="M77" s="48" t="s">
        <v>926</v>
      </c>
      <c r="N77" s="48" t="s">
        <v>711</v>
      </c>
      <c r="O77" s="45"/>
      <c r="P77" s="45"/>
      <c r="Q77" s="45"/>
      <c r="R77" s="49" t="s">
        <v>592</v>
      </c>
      <c r="S77" s="45" t="str">
        <f>CONCATENATE(Appendix_Query[[#This Row],[CoV Metric]],Appendix_Query[[#This Row],[Numbering]])</f>
        <v>Service Centre Customer Satisfaction</v>
      </c>
    </row>
    <row r="78" spans="1:19" s="47" customFormat="1" ht="195" customHeight="1" x14ac:dyDescent="0.3">
      <c r="A78" s="45">
        <v>13170</v>
      </c>
      <c r="B78" s="45">
        <v>2049</v>
      </c>
      <c r="C78" s="45" t="s">
        <v>601</v>
      </c>
      <c r="D78" s="48" t="s">
        <v>1008</v>
      </c>
      <c r="E78" s="48" t="s">
        <v>1009</v>
      </c>
      <c r="F78" s="48" t="s">
        <v>1028</v>
      </c>
      <c r="G78" s="48" t="s">
        <v>658</v>
      </c>
      <c r="H78" s="48" t="s">
        <v>603</v>
      </c>
      <c r="I78" s="48" t="s">
        <v>603</v>
      </c>
      <c r="J78" s="48" t="s">
        <v>1029</v>
      </c>
      <c r="K78" s="48" t="s">
        <v>1030</v>
      </c>
      <c r="L78" s="48" t="s">
        <v>1031</v>
      </c>
      <c r="M78" s="48" t="s">
        <v>1031</v>
      </c>
      <c r="N78" s="48" t="s">
        <v>711</v>
      </c>
      <c r="O78" s="45"/>
      <c r="P78" s="45"/>
      <c r="Q78" s="45"/>
      <c r="R78" s="49" t="s">
        <v>592</v>
      </c>
      <c r="S78" s="45" t="str">
        <f>CONCATENATE(Appendix_Query[[#This Row],[CoV Metric]],Appendix_Query[[#This Row],[Numbering]])</f>
        <v>Small Home New Construction - Median Processing Time (wks)</v>
      </c>
    </row>
    <row r="79" spans="1:19" s="47" customFormat="1" ht="195" customHeight="1" x14ac:dyDescent="0.3">
      <c r="A79" s="45">
        <v>13180</v>
      </c>
      <c r="B79" s="45">
        <v>2095</v>
      </c>
      <c r="C79" s="45" t="s">
        <v>601</v>
      </c>
      <c r="D79" s="48" t="s">
        <v>1008</v>
      </c>
      <c r="E79" s="48" t="s">
        <v>1009</v>
      </c>
      <c r="F79" s="48" t="s">
        <v>1032</v>
      </c>
      <c r="G79" s="48" t="s">
        <v>666</v>
      </c>
      <c r="H79" s="48" t="s">
        <v>603</v>
      </c>
      <c r="I79" s="48" t="s">
        <v>603</v>
      </c>
      <c r="J79" s="48" t="s">
        <v>603</v>
      </c>
      <c r="K79" s="48" t="s">
        <v>1033</v>
      </c>
      <c r="L79" s="48" t="s">
        <v>1034</v>
      </c>
      <c r="M79" s="48" t="s">
        <v>981</v>
      </c>
      <c r="N79" s="48" t="s">
        <v>1013</v>
      </c>
      <c r="O79" s="45"/>
      <c r="P79" s="45"/>
      <c r="Q79" s="45"/>
      <c r="R79" s="49" t="s">
        <v>592</v>
      </c>
      <c r="S79" s="45" t="str">
        <f>CONCATENATE(Appendix_Query[[#This Row],[CoV Metric]],Appendix_Query[[#This Row],[Numbering]])</f>
        <v>Affordable Housing Development &amp; Building Permit Processing Time (weeks) - Building Permit (Intake to Stage 1 issuance)</v>
      </c>
    </row>
    <row r="80" spans="1:19" s="47" customFormat="1" ht="195" customHeight="1" x14ac:dyDescent="0.3">
      <c r="A80" s="45">
        <v>13180</v>
      </c>
      <c r="B80" s="45">
        <v>2050</v>
      </c>
      <c r="C80" s="45" t="s">
        <v>601</v>
      </c>
      <c r="D80" s="48" t="s">
        <v>1008</v>
      </c>
      <c r="E80" s="48" t="s">
        <v>1009</v>
      </c>
      <c r="F80" s="48" t="s">
        <v>1035</v>
      </c>
      <c r="G80" s="48" t="s">
        <v>658</v>
      </c>
      <c r="H80" s="48" t="s">
        <v>603</v>
      </c>
      <c r="I80" s="48" t="s">
        <v>603</v>
      </c>
      <c r="J80" s="48" t="s">
        <v>603</v>
      </c>
      <c r="K80" s="48" t="s">
        <v>981</v>
      </c>
      <c r="L80" s="48" t="s">
        <v>1036</v>
      </c>
      <c r="M80" s="48" t="s">
        <v>981</v>
      </c>
      <c r="N80" s="48" t="s">
        <v>1013</v>
      </c>
      <c r="O80" s="45"/>
      <c r="P80" s="45"/>
      <c r="Q80" s="45"/>
      <c r="R80" s="49" t="s">
        <v>592</v>
      </c>
      <c r="S80" s="45" t="str">
        <f>CONCATENATE(Appendix_Query[[#This Row],[CoV Metric]],Appendix_Query[[#This Row],[Numbering]])</f>
        <v>Affordable Housing Development &amp; Building Permit Processing Time - Development Permit (Weeks to Decision)</v>
      </c>
    </row>
    <row r="81" spans="1:19" s="47" customFormat="1" ht="195" customHeight="1" x14ac:dyDescent="0.3">
      <c r="A81" s="45">
        <v>13190</v>
      </c>
      <c r="B81" s="45">
        <v>2051</v>
      </c>
      <c r="C81" s="45" t="s">
        <v>601</v>
      </c>
      <c r="D81" s="48" t="s">
        <v>1008</v>
      </c>
      <c r="E81" s="48" t="s">
        <v>1009</v>
      </c>
      <c r="F81" s="48" t="s">
        <v>1037</v>
      </c>
      <c r="G81" s="48" t="s">
        <v>658</v>
      </c>
      <c r="H81" s="48" t="s">
        <v>603</v>
      </c>
      <c r="I81" s="48" t="s">
        <v>603</v>
      </c>
      <c r="J81" s="48" t="s">
        <v>926</v>
      </c>
      <c r="K81" s="48" t="s">
        <v>1038</v>
      </c>
      <c r="L81" s="48" t="s">
        <v>1039</v>
      </c>
      <c r="M81" s="48" t="s">
        <v>1039</v>
      </c>
      <c r="N81" s="48" t="s">
        <v>711</v>
      </c>
      <c r="O81" s="45"/>
      <c r="P81" s="45"/>
      <c r="Q81" s="45"/>
      <c r="R81" s="49" t="s">
        <v>592</v>
      </c>
      <c r="S81" s="45" t="str">
        <f>CONCATENATE(Appendix_Query[[#This Row],[CoV Metric]],Appendix_Query[[#This Row],[Numbering]])</f>
        <v>On Time Construction Inspections</v>
      </c>
    </row>
    <row r="82" spans="1:19" s="47" customFormat="1" ht="195" customHeight="1" x14ac:dyDescent="0.3">
      <c r="A82" s="45">
        <v>10230</v>
      </c>
      <c r="B82" s="45">
        <v>1127</v>
      </c>
      <c r="C82" s="45" t="s">
        <v>580</v>
      </c>
      <c r="D82" s="48" t="s">
        <v>1008</v>
      </c>
      <c r="E82" s="48" t="s">
        <v>1040</v>
      </c>
      <c r="F82" s="48" t="s">
        <v>1041</v>
      </c>
      <c r="G82" s="48" t="s">
        <v>584</v>
      </c>
      <c r="H82" s="48" t="s">
        <v>1042</v>
      </c>
      <c r="I82" s="48" t="s">
        <v>1043</v>
      </c>
      <c r="J82" s="48" t="s">
        <v>1044</v>
      </c>
      <c r="K82" s="48" t="s">
        <v>1045</v>
      </c>
      <c r="L82" s="48" t="s">
        <v>1046</v>
      </c>
      <c r="M82" s="48" t="s">
        <v>634</v>
      </c>
      <c r="N82" s="48" t="s">
        <v>635</v>
      </c>
      <c r="O82" s="45" t="s">
        <v>1047</v>
      </c>
      <c r="P82" s="45" t="s">
        <v>592</v>
      </c>
      <c r="Q82" s="45"/>
      <c r="R82" s="49" t="s">
        <v>1048</v>
      </c>
      <c r="S82" s="45" t="str">
        <f>CONCATENATE(Appendix_Query[[#This Row],[CoV Metric]],Appendix_Query[[#This Row],[Numbering]])</f>
        <v>Total Value of Building Permits¹³¹³</v>
      </c>
    </row>
    <row r="83" spans="1:19" s="47" customFormat="1" ht="195" customHeight="1" x14ac:dyDescent="0.3">
      <c r="A83" s="45">
        <v>13200</v>
      </c>
      <c r="B83" s="45">
        <v>2088</v>
      </c>
      <c r="C83" s="45" t="s">
        <v>601</v>
      </c>
      <c r="D83" s="48" t="s">
        <v>1008</v>
      </c>
      <c r="E83" s="48" t="s">
        <v>1040</v>
      </c>
      <c r="F83" s="48" t="s">
        <v>1049</v>
      </c>
      <c r="G83" s="48" t="s">
        <v>584</v>
      </c>
      <c r="H83" s="48" t="s">
        <v>603</v>
      </c>
      <c r="I83" s="48" t="s">
        <v>603</v>
      </c>
      <c r="J83" s="48" t="s">
        <v>1050</v>
      </c>
      <c r="K83" s="48" t="s">
        <v>1051</v>
      </c>
      <c r="L83" s="48" t="s">
        <v>1052</v>
      </c>
      <c r="M83" s="48" t="s">
        <v>1053</v>
      </c>
      <c r="N83" s="48" t="s">
        <v>590</v>
      </c>
      <c r="O83" s="45" t="s">
        <v>1054</v>
      </c>
      <c r="P83" s="45" t="s">
        <v>592</v>
      </c>
      <c r="Q83" s="45"/>
      <c r="R83" s="49" t="s">
        <v>1055</v>
      </c>
      <c r="S83" s="45" t="str">
        <f>CONCATENATE(Appendix_Query[[#This Row],[CoV Metric]],Appendix_Query[[#This Row],[Numbering]])</f>
        <v>Business Licenses Issued: Vehicle for Hire¹⁴¹⁴</v>
      </c>
    </row>
    <row r="84" spans="1:19" s="47" customFormat="1" ht="195" customHeight="1" x14ac:dyDescent="0.3">
      <c r="A84" s="45">
        <v>13200</v>
      </c>
      <c r="B84" s="45">
        <v>2087</v>
      </c>
      <c r="C84" s="45" t="s">
        <v>601</v>
      </c>
      <c r="D84" s="48" t="s">
        <v>1008</v>
      </c>
      <c r="E84" s="48" t="s">
        <v>1040</v>
      </c>
      <c r="F84" s="48" t="s">
        <v>1056</v>
      </c>
      <c r="G84" s="48" t="s">
        <v>584</v>
      </c>
      <c r="H84" s="48" t="s">
        <v>603</v>
      </c>
      <c r="I84" s="48" t="s">
        <v>603</v>
      </c>
      <c r="J84" s="48" t="s">
        <v>1057</v>
      </c>
      <c r="K84" s="48" t="s">
        <v>1058</v>
      </c>
      <c r="L84" s="48" t="s">
        <v>1059</v>
      </c>
      <c r="M84" s="48" t="s">
        <v>1060</v>
      </c>
      <c r="N84" s="48" t="s">
        <v>590</v>
      </c>
      <c r="O84" s="45" t="s">
        <v>1054</v>
      </c>
      <c r="P84" s="45" t="s">
        <v>592</v>
      </c>
      <c r="Q84" s="45"/>
      <c r="R84" s="49" t="s">
        <v>1055</v>
      </c>
      <c r="S84" s="45" t="str">
        <f>CONCATENATE(Appendix_Query[[#This Row],[CoV Metric]],Appendix_Query[[#This Row],[Numbering]])</f>
        <v>Business Licenses Issued: Other¹⁴¹⁴</v>
      </c>
    </row>
    <row r="85" spans="1:19" s="47" customFormat="1" ht="195" customHeight="1" x14ac:dyDescent="0.3">
      <c r="A85" s="45">
        <v>13200</v>
      </c>
      <c r="B85" s="45">
        <v>2052</v>
      </c>
      <c r="C85" s="45" t="s">
        <v>601</v>
      </c>
      <c r="D85" s="48" t="s">
        <v>1008</v>
      </c>
      <c r="E85" s="48" t="s">
        <v>1040</v>
      </c>
      <c r="F85" s="48" t="s">
        <v>1061</v>
      </c>
      <c r="G85" s="48" t="s">
        <v>658</v>
      </c>
      <c r="H85" s="48" t="s">
        <v>603</v>
      </c>
      <c r="I85" s="48" t="s">
        <v>603</v>
      </c>
      <c r="J85" s="48" t="s">
        <v>603</v>
      </c>
      <c r="K85" s="48" t="s">
        <v>1062</v>
      </c>
      <c r="L85" s="48" t="s">
        <v>872</v>
      </c>
      <c r="M85" s="48" t="s">
        <v>1063</v>
      </c>
      <c r="N85" s="48" t="s">
        <v>590</v>
      </c>
      <c r="O85" s="45"/>
      <c r="P85" s="45"/>
      <c r="Q85" s="45"/>
      <c r="R85" s="49" t="s">
        <v>592</v>
      </c>
      <c r="S85" s="45" t="str">
        <f>CONCATENATE(Appendix_Query[[#This Row],[CoV Metric]],Appendix_Query[[#This Row],[Numbering]])</f>
        <v>Business Licenses Issued: Short -Term Rental</v>
      </c>
    </row>
    <row r="86" spans="1:19" s="47" customFormat="1" ht="195" customHeight="1" x14ac:dyDescent="0.3">
      <c r="A86" s="45">
        <v>13210</v>
      </c>
      <c r="B86" s="45">
        <v>2053</v>
      </c>
      <c r="C86" s="45" t="s">
        <v>601</v>
      </c>
      <c r="D86" s="48" t="s">
        <v>1008</v>
      </c>
      <c r="E86" s="48" t="s">
        <v>1040</v>
      </c>
      <c r="F86" s="48" t="s">
        <v>1064</v>
      </c>
      <c r="G86" s="48" t="s">
        <v>658</v>
      </c>
      <c r="H86" s="48" t="s">
        <v>1065</v>
      </c>
      <c r="I86" s="48" t="s">
        <v>1066</v>
      </c>
      <c r="J86" s="48" t="s">
        <v>1067</v>
      </c>
      <c r="K86" s="48" t="s">
        <v>784</v>
      </c>
      <c r="L86" s="48" t="s">
        <v>1068</v>
      </c>
      <c r="M86" s="48" t="s">
        <v>1069</v>
      </c>
      <c r="N86" s="48" t="s">
        <v>590</v>
      </c>
      <c r="O86" s="45"/>
      <c r="P86" s="45"/>
      <c r="Q86" s="45"/>
      <c r="R86" s="49" t="s">
        <v>592</v>
      </c>
      <c r="S86" s="45" t="str">
        <f>CONCATENATE(Appendix_Query[[#This Row],[CoV Metric]],Appendix_Query[[#This Row],[Numbering]])</f>
        <v>Business License Renewals: Initiated Online (%)</v>
      </c>
    </row>
    <row r="87" spans="1:19" s="47" customFormat="1" ht="195" customHeight="1" x14ac:dyDescent="0.3">
      <c r="A87" s="45">
        <v>13220</v>
      </c>
      <c r="B87" s="45">
        <v>2054</v>
      </c>
      <c r="C87" s="45" t="s">
        <v>601</v>
      </c>
      <c r="D87" s="48" t="s">
        <v>1008</v>
      </c>
      <c r="E87" s="48" t="s">
        <v>1040</v>
      </c>
      <c r="F87" s="48" t="s">
        <v>1070</v>
      </c>
      <c r="G87" s="48" t="s">
        <v>666</v>
      </c>
      <c r="H87" s="48" t="s">
        <v>603</v>
      </c>
      <c r="I87" s="48" t="s">
        <v>603</v>
      </c>
      <c r="J87" s="48" t="s">
        <v>771</v>
      </c>
      <c r="K87" s="48" t="s">
        <v>773</v>
      </c>
      <c r="L87" s="48" t="s">
        <v>772</v>
      </c>
      <c r="M87" s="48" t="s">
        <v>772</v>
      </c>
      <c r="N87" s="48" t="s">
        <v>711</v>
      </c>
      <c r="O87" s="45"/>
      <c r="P87" s="45"/>
      <c r="Q87" s="45"/>
      <c r="R87" s="49" t="s">
        <v>592</v>
      </c>
      <c r="S87" s="45" t="str">
        <f>CONCATENATE(Appendix_Query[[#This Row],[CoV Metric]],Appendix_Query[[#This Row],[Numbering]])</f>
        <v>Minor Commercial Renovation - Median Permit Time (wks)</v>
      </c>
    </row>
    <row r="88" spans="1:19" s="47" customFormat="1" ht="195" customHeight="1" x14ac:dyDescent="0.3">
      <c r="A88" s="45">
        <v>10160</v>
      </c>
      <c r="B88" s="45">
        <v>1116</v>
      </c>
      <c r="C88" s="45" t="s">
        <v>601</v>
      </c>
      <c r="D88" s="48" t="s">
        <v>1008</v>
      </c>
      <c r="E88" s="48" t="s">
        <v>1071</v>
      </c>
      <c r="F88" s="48" t="s">
        <v>3470</v>
      </c>
      <c r="G88" s="48" t="s">
        <v>584</v>
      </c>
      <c r="H88" s="48" t="s">
        <v>1072</v>
      </c>
      <c r="I88" s="48" t="s">
        <v>1073</v>
      </c>
      <c r="J88" s="48" t="s">
        <v>1074</v>
      </c>
      <c r="K88" s="48" t="s">
        <v>1075</v>
      </c>
      <c r="L88" s="48" t="s">
        <v>1076</v>
      </c>
      <c r="M88" s="48" t="s">
        <v>1076</v>
      </c>
      <c r="N88" s="48" t="s">
        <v>590</v>
      </c>
      <c r="O88" s="45" t="s">
        <v>1054</v>
      </c>
      <c r="P88" s="45" t="s">
        <v>592</v>
      </c>
      <c r="Q88" s="45"/>
      <c r="R88" s="49" t="s">
        <v>1055</v>
      </c>
      <c r="S88" s="45" t="str">
        <f>CONCATENATE(Appendix_Query[[#This Row],[CoV Metric]],Appendix_Query[[#This Row],[Numbering]])</f>
        <v># of Dog Licenses Issued¹⁴¹⁴</v>
      </c>
    </row>
    <row r="89" spans="1:19" s="47" customFormat="1" ht="195" customHeight="1" x14ac:dyDescent="0.3">
      <c r="A89" s="45">
        <v>13250</v>
      </c>
      <c r="B89" s="45">
        <v>2057</v>
      </c>
      <c r="C89" s="45" t="s">
        <v>601</v>
      </c>
      <c r="D89" s="48" t="s">
        <v>1008</v>
      </c>
      <c r="E89" s="48" t="s">
        <v>1071</v>
      </c>
      <c r="F89" s="48" t="s">
        <v>1077</v>
      </c>
      <c r="G89" s="48" t="s">
        <v>584</v>
      </c>
      <c r="H89" s="48" t="s">
        <v>603</v>
      </c>
      <c r="I89" s="48" t="s">
        <v>603</v>
      </c>
      <c r="J89" s="48" t="s">
        <v>603</v>
      </c>
      <c r="K89" s="48" t="s">
        <v>1069</v>
      </c>
      <c r="L89" s="48" t="s">
        <v>1078</v>
      </c>
      <c r="M89" s="48" t="s">
        <v>785</v>
      </c>
      <c r="N89" s="48" t="s">
        <v>590</v>
      </c>
      <c r="O89" s="45"/>
      <c r="P89" s="45"/>
      <c r="Q89" s="45"/>
      <c r="R89" s="49" t="s">
        <v>592</v>
      </c>
      <c r="S89" s="45" t="str">
        <f>CONCATENATE(Appendix_Query[[#This Row],[CoV Metric]],Appendix_Query[[#This Row],[Numbering]])</f>
        <v>Short-Term Rental Compliance Rate</v>
      </c>
    </row>
    <row r="90" spans="1:19" s="47" customFormat="1" ht="195" customHeight="1" x14ac:dyDescent="0.3">
      <c r="A90" s="45">
        <v>13630</v>
      </c>
      <c r="B90" s="45">
        <v>2102</v>
      </c>
      <c r="C90" s="45" t="s">
        <v>601</v>
      </c>
      <c r="D90" s="48" t="s">
        <v>1008</v>
      </c>
      <c r="E90" s="48" t="s">
        <v>1071</v>
      </c>
      <c r="F90" s="48" t="s">
        <v>1079</v>
      </c>
      <c r="G90" s="48" t="s">
        <v>666</v>
      </c>
      <c r="H90" s="48" t="s">
        <v>603</v>
      </c>
      <c r="I90" s="48" t="s">
        <v>603</v>
      </c>
      <c r="J90" s="48" t="s">
        <v>1080</v>
      </c>
      <c r="K90" s="48" t="s">
        <v>1081</v>
      </c>
      <c r="L90" s="48" t="s">
        <v>1030</v>
      </c>
      <c r="M90" s="48" t="s">
        <v>1030</v>
      </c>
      <c r="N90" s="48" t="s">
        <v>590</v>
      </c>
      <c r="O90" s="45"/>
      <c r="P90" s="45"/>
      <c r="Q90" s="45"/>
      <c r="R90" s="49" t="s">
        <v>592</v>
      </c>
      <c r="S90" s="45" t="str">
        <f>CONCATENATE(Appendix_Query[[#This Row],[CoV Metric]],Appendix_Query[[#This Row],[Numbering]])</f>
        <v>Compliance with Bylaw Violations: Escalated</v>
      </c>
    </row>
    <row r="91" spans="1:19" s="47" customFormat="1" ht="195" customHeight="1" x14ac:dyDescent="0.3">
      <c r="A91" s="45">
        <v>13630</v>
      </c>
      <c r="B91" s="45">
        <v>2101</v>
      </c>
      <c r="C91" s="45" t="s">
        <v>601</v>
      </c>
      <c r="D91" s="48" t="s">
        <v>1008</v>
      </c>
      <c r="E91" s="48" t="s">
        <v>1071</v>
      </c>
      <c r="F91" s="48" t="s">
        <v>1082</v>
      </c>
      <c r="G91" s="48" t="s">
        <v>666</v>
      </c>
      <c r="H91" s="48" t="s">
        <v>603</v>
      </c>
      <c r="I91" s="48" t="s">
        <v>603</v>
      </c>
      <c r="J91" s="48" t="s">
        <v>1083</v>
      </c>
      <c r="K91" s="48" t="s">
        <v>1084</v>
      </c>
      <c r="L91" s="48" t="s">
        <v>933</v>
      </c>
      <c r="M91" s="48" t="s">
        <v>1085</v>
      </c>
      <c r="N91" s="48" t="s">
        <v>1013</v>
      </c>
      <c r="O91" s="45"/>
      <c r="P91" s="45"/>
      <c r="Q91" s="45"/>
      <c r="R91" s="49" t="s">
        <v>592</v>
      </c>
      <c r="S91" s="45" t="str">
        <f>CONCATENATE(Appendix_Query[[#This Row],[CoV Metric]],Appendix_Query[[#This Row],[Numbering]])</f>
        <v>Compliance with Bylaw Violations: Non-Compliant</v>
      </c>
    </row>
    <row r="92" spans="1:19" s="47" customFormat="1" ht="195" customHeight="1" x14ac:dyDescent="0.3">
      <c r="A92" s="45">
        <v>13630</v>
      </c>
      <c r="B92" s="45">
        <v>2100</v>
      </c>
      <c r="C92" s="45" t="s">
        <v>601</v>
      </c>
      <c r="D92" s="48" t="s">
        <v>1008</v>
      </c>
      <c r="E92" s="48" t="s">
        <v>1071</v>
      </c>
      <c r="F92" s="48" t="s">
        <v>1086</v>
      </c>
      <c r="G92" s="48" t="s">
        <v>666</v>
      </c>
      <c r="H92" s="48" t="s">
        <v>603</v>
      </c>
      <c r="I92" s="48" t="s">
        <v>603</v>
      </c>
      <c r="J92" s="48" t="s">
        <v>1087</v>
      </c>
      <c r="K92" s="48" t="s">
        <v>1088</v>
      </c>
      <c r="L92" s="48" t="s">
        <v>1089</v>
      </c>
      <c r="M92" s="48" t="s">
        <v>1090</v>
      </c>
      <c r="N92" s="48" t="s">
        <v>1013</v>
      </c>
      <c r="O92" s="45"/>
      <c r="P92" s="45"/>
      <c r="Q92" s="45"/>
      <c r="R92" s="49" t="s">
        <v>592</v>
      </c>
      <c r="S92" s="45" t="str">
        <f>CONCATENATE(Appendix_Query[[#This Row],[CoV Metric]],Appendix_Query[[#This Row],[Numbering]])</f>
        <v>Compliance with Bylaw Violations: Compliant</v>
      </c>
    </row>
    <row r="93" spans="1:19" s="47" customFormat="1" ht="195" customHeight="1" x14ac:dyDescent="0.3">
      <c r="A93" s="45">
        <v>12320</v>
      </c>
      <c r="B93" s="45">
        <v>1961</v>
      </c>
      <c r="C93" s="45" t="s">
        <v>580</v>
      </c>
      <c r="D93" s="48" t="s">
        <v>1091</v>
      </c>
      <c r="E93" s="48" t="s">
        <v>1092</v>
      </c>
      <c r="F93" s="48" t="s">
        <v>1093</v>
      </c>
      <c r="G93" s="48" t="s">
        <v>584</v>
      </c>
      <c r="H93" s="48" t="s">
        <v>603</v>
      </c>
      <c r="I93" s="48" t="s">
        <v>1094</v>
      </c>
      <c r="J93" s="48" t="s">
        <v>1095</v>
      </c>
      <c r="K93" s="48" t="s">
        <v>1096</v>
      </c>
      <c r="L93" s="48" t="s">
        <v>1097</v>
      </c>
      <c r="M93" s="48" t="s">
        <v>634</v>
      </c>
      <c r="N93" s="48" t="s">
        <v>635</v>
      </c>
      <c r="O93" s="45"/>
      <c r="P93" s="45"/>
      <c r="Q93" s="45" t="s">
        <v>1098</v>
      </c>
      <c r="R93" s="49" t="s">
        <v>592</v>
      </c>
      <c r="S93" s="45" t="str">
        <f>CONCATENATE(Appendix_Query[[#This Row],[CoV Metric]],Appendix_Query[[#This Row],[Numbering]])</f>
        <v># of Street Use conflicts resolved</v>
      </c>
    </row>
    <row r="94" spans="1:19" s="47" customFormat="1" ht="195" customHeight="1" x14ac:dyDescent="0.3">
      <c r="A94" s="45">
        <v>12360</v>
      </c>
      <c r="B94" s="45">
        <v>2417</v>
      </c>
      <c r="C94" s="45" t="s">
        <v>601</v>
      </c>
      <c r="D94" s="48" t="s">
        <v>1091</v>
      </c>
      <c r="E94" s="48" t="s">
        <v>1092</v>
      </c>
      <c r="F94" s="48" t="s">
        <v>1099</v>
      </c>
      <c r="G94" s="48" t="s">
        <v>584</v>
      </c>
      <c r="H94" s="48" t="s">
        <v>603</v>
      </c>
      <c r="I94" s="48" t="s">
        <v>603</v>
      </c>
      <c r="J94" s="48" t="s">
        <v>1100</v>
      </c>
      <c r="K94" s="48" t="s">
        <v>1101</v>
      </c>
      <c r="L94" s="48" t="s">
        <v>1102</v>
      </c>
      <c r="M94" s="48" t="s">
        <v>626</v>
      </c>
      <c r="N94" s="48" t="s">
        <v>590</v>
      </c>
      <c r="O94" s="45"/>
      <c r="P94" s="45"/>
      <c r="Q94" s="45" t="s">
        <v>1098</v>
      </c>
      <c r="R94" s="49" t="s">
        <v>592</v>
      </c>
      <c r="S94" s="45" t="str">
        <f>CONCATENATE(Appendix_Query[[#This Row],[CoV Metric]],Appendix_Query[[#This Row],[Numbering]])</f>
        <v># of staff trained on Engineering quality management and continuous improvement processes</v>
      </c>
    </row>
    <row r="95" spans="1:19" s="47" customFormat="1" ht="195" customHeight="1" x14ac:dyDescent="0.3">
      <c r="A95" s="45">
        <v>12360</v>
      </c>
      <c r="B95" s="45">
        <v>1965</v>
      </c>
      <c r="C95" s="45" t="s">
        <v>601</v>
      </c>
      <c r="D95" s="48" t="s">
        <v>1091</v>
      </c>
      <c r="E95" s="48" t="s">
        <v>1092</v>
      </c>
      <c r="F95" s="48" t="s">
        <v>1103</v>
      </c>
      <c r="G95" s="48" t="s">
        <v>584</v>
      </c>
      <c r="H95" s="48" t="s">
        <v>603</v>
      </c>
      <c r="I95" s="48" t="s">
        <v>1104</v>
      </c>
      <c r="J95" s="48" t="s">
        <v>1105</v>
      </c>
      <c r="K95" s="48" t="s">
        <v>1106</v>
      </c>
      <c r="L95" s="48" t="s">
        <v>1107</v>
      </c>
      <c r="M95" s="48" t="s">
        <v>1108</v>
      </c>
      <c r="N95" s="48" t="s">
        <v>590</v>
      </c>
      <c r="O95" s="45"/>
      <c r="P95" s="45"/>
      <c r="Q95" s="45" t="s">
        <v>1098</v>
      </c>
      <c r="R95" s="49" t="s">
        <v>592</v>
      </c>
      <c r="S95" s="45" t="str">
        <f>CONCATENATE(Appendix_Query[[#This Row],[CoV Metric]],Appendix_Query[[#This Row],[Numbering]])</f>
        <v># of staff trained on archeological preservation processes</v>
      </c>
    </row>
    <row r="96" spans="1:19" s="47" customFormat="1" ht="195" customHeight="1" x14ac:dyDescent="0.3">
      <c r="A96" s="45">
        <v>22710</v>
      </c>
      <c r="B96" s="45">
        <v>2293</v>
      </c>
      <c r="C96" s="45" t="s">
        <v>601</v>
      </c>
      <c r="D96" s="48" t="s">
        <v>1091</v>
      </c>
      <c r="E96" s="48" t="s">
        <v>1092</v>
      </c>
      <c r="F96" s="48" t="s">
        <v>1109</v>
      </c>
      <c r="G96" s="48" t="s">
        <v>584</v>
      </c>
      <c r="H96" s="48" t="s">
        <v>603</v>
      </c>
      <c r="I96" s="48" t="s">
        <v>603</v>
      </c>
      <c r="J96" s="48" t="s">
        <v>603</v>
      </c>
      <c r="K96" s="48" t="s">
        <v>603</v>
      </c>
      <c r="L96" s="48" t="s">
        <v>1110</v>
      </c>
      <c r="M96" s="48" t="s">
        <v>787</v>
      </c>
      <c r="N96" s="48" t="s">
        <v>590</v>
      </c>
      <c r="O96" s="45"/>
      <c r="P96" s="45"/>
      <c r="Q96" s="45" t="s">
        <v>1098</v>
      </c>
      <c r="R96" s="49" t="s">
        <v>592</v>
      </c>
      <c r="S96" s="45" t="str">
        <f>CONCATENATE(Appendix_Query[[#This Row],[CoV Metric]],Appendix_Query[[#This Row],[Numbering]])</f>
        <v>Percent of capital projects conforming with mandatory quality and performance standards</v>
      </c>
    </row>
    <row r="97" spans="1:19" s="47" customFormat="1" ht="195" customHeight="1" x14ac:dyDescent="0.3">
      <c r="A97" s="45">
        <v>13550</v>
      </c>
      <c r="B97" s="45">
        <v>2089</v>
      </c>
      <c r="C97" s="45" t="s">
        <v>601</v>
      </c>
      <c r="D97" s="48" t="s">
        <v>1091</v>
      </c>
      <c r="E97" s="48" t="s">
        <v>1111</v>
      </c>
      <c r="F97" s="48" t="s">
        <v>1112</v>
      </c>
      <c r="G97" s="48" t="s">
        <v>584</v>
      </c>
      <c r="H97" s="48" t="s">
        <v>1113</v>
      </c>
      <c r="I97" s="48" t="s">
        <v>1114</v>
      </c>
      <c r="J97" s="48" t="s">
        <v>1115</v>
      </c>
      <c r="K97" s="48" t="s">
        <v>1116</v>
      </c>
      <c r="L97" s="48" t="s">
        <v>1117</v>
      </c>
      <c r="M97" s="48" t="s">
        <v>634</v>
      </c>
      <c r="N97" s="48" t="s">
        <v>635</v>
      </c>
      <c r="O97" s="45"/>
      <c r="P97" s="45"/>
      <c r="Q97" s="45" t="s">
        <v>1098</v>
      </c>
      <c r="R97" s="49" t="s">
        <v>592</v>
      </c>
      <c r="S97" s="45" t="str">
        <f>CONCATENATE(Appendix_Query[[#This Row],[CoV Metric]],Appendix_Query[[#This Row],[Numbering]])</f>
        <v># of street use permits issued for construction activities</v>
      </c>
    </row>
    <row r="98" spans="1:19" s="47" customFormat="1" ht="195" customHeight="1" x14ac:dyDescent="0.3">
      <c r="A98" s="45">
        <v>13560</v>
      </c>
      <c r="B98" s="45">
        <v>2090</v>
      </c>
      <c r="C98" s="45" t="s">
        <v>601</v>
      </c>
      <c r="D98" s="48" t="s">
        <v>1091</v>
      </c>
      <c r="E98" s="48" t="s">
        <v>1111</v>
      </c>
      <c r="F98" s="48" t="s">
        <v>1118</v>
      </c>
      <c r="G98" s="48" t="s">
        <v>584</v>
      </c>
      <c r="H98" s="48" t="s">
        <v>1119</v>
      </c>
      <c r="I98" s="48" t="s">
        <v>1120</v>
      </c>
      <c r="J98" s="48" t="s">
        <v>1121</v>
      </c>
      <c r="K98" s="48" t="s">
        <v>1122</v>
      </c>
      <c r="L98" s="48" t="s">
        <v>872</v>
      </c>
      <c r="M98" s="48" t="s">
        <v>634</v>
      </c>
      <c r="N98" s="48" t="s">
        <v>635</v>
      </c>
      <c r="O98" s="45"/>
      <c r="P98" s="45"/>
      <c r="Q98" s="45" t="s">
        <v>1098</v>
      </c>
      <c r="R98" s="49" t="s">
        <v>592</v>
      </c>
      <c r="S98" s="45" t="str">
        <f>CONCATENATE(Appendix_Query[[#This Row],[CoV Metric]],Appendix_Query[[#This Row],[Numbering]])</f>
        <v># of temporary special zone permits issued</v>
      </c>
    </row>
    <row r="99" spans="1:19" s="47" customFormat="1" ht="195" customHeight="1" x14ac:dyDescent="0.3">
      <c r="A99" s="45">
        <v>13570</v>
      </c>
      <c r="B99" s="45">
        <v>2091</v>
      </c>
      <c r="C99" s="45" t="s">
        <v>601</v>
      </c>
      <c r="D99" s="48" t="s">
        <v>1091</v>
      </c>
      <c r="E99" s="48" t="s">
        <v>1111</v>
      </c>
      <c r="F99" s="48" t="s">
        <v>1123</v>
      </c>
      <c r="G99" s="48" t="s">
        <v>584</v>
      </c>
      <c r="H99" s="48" t="s">
        <v>899</v>
      </c>
      <c r="I99" s="48" t="s">
        <v>849</v>
      </c>
      <c r="J99" s="48" t="s">
        <v>1124</v>
      </c>
      <c r="K99" s="48" t="s">
        <v>1125</v>
      </c>
      <c r="L99" s="48" t="s">
        <v>757</v>
      </c>
      <c r="M99" s="48" t="s">
        <v>923</v>
      </c>
      <c r="N99" s="48" t="s">
        <v>590</v>
      </c>
      <c r="O99" s="45"/>
      <c r="P99" s="45"/>
      <c r="Q99" s="45" t="s">
        <v>1098</v>
      </c>
      <c r="R99" s="49" t="s">
        <v>592</v>
      </c>
      <c r="S99" s="45" t="str">
        <f>CONCATENATE(Appendix_Query[[#This Row],[CoV Metric]],Appendix_Query[[#This Row],[Numbering]])</f>
        <v># of rezoning applications reviewed by Engineering</v>
      </c>
    </row>
    <row r="100" spans="1:19" s="47" customFormat="1" ht="195" customHeight="1" x14ac:dyDescent="0.3">
      <c r="A100" s="45">
        <v>22630</v>
      </c>
      <c r="B100" s="45">
        <v>2284</v>
      </c>
      <c r="C100" s="45" t="s">
        <v>601</v>
      </c>
      <c r="D100" s="48" t="s">
        <v>1091</v>
      </c>
      <c r="E100" s="48" t="s">
        <v>1111</v>
      </c>
      <c r="F100" s="48" t="s">
        <v>1126</v>
      </c>
      <c r="G100" s="48" t="s">
        <v>584</v>
      </c>
      <c r="H100" s="48" t="s">
        <v>603</v>
      </c>
      <c r="I100" s="48" t="s">
        <v>603</v>
      </c>
      <c r="J100" s="48" t="s">
        <v>603</v>
      </c>
      <c r="K100" s="48" t="s">
        <v>603</v>
      </c>
      <c r="L100" s="48" t="s">
        <v>1012</v>
      </c>
      <c r="M100" s="48" t="s">
        <v>1127</v>
      </c>
      <c r="N100" s="48" t="s">
        <v>590</v>
      </c>
      <c r="O100" s="45"/>
      <c r="P100" s="45"/>
      <c r="Q100" s="45" t="s">
        <v>1098</v>
      </c>
      <c r="R100" s="49" t="s">
        <v>592</v>
      </c>
      <c r="S100" s="45" t="str">
        <f>CONCATENATE(Appendix_Query[[#This Row],[CoV Metric]],Appendix_Query[[#This Row],[Numbering]])</f>
        <v>% Engineering permits applied for online</v>
      </c>
    </row>
    <row r="101" spans="1:19" s="47" customFormat="1" ht="195" customHeight="1" x14ac:dyDescent="0.3">
      <c r="A101" s="45">
        <v>22640</v>
      </c>
      <c r="B101" s="45">
        <v>2285</v>
      </c>
      <c r="C101" s="45" t="s">
        <v>601</v>
      </c>
      <c r="D101" s="48" t="s">
        <v>1091</v>
      </c>
      <c r="E101" s="48" t="s">
        <v>1111</v>
      </c>
      <c r="F101" s="48" t="s">
        <v>1128</v>
      </c>
      <c r="G101" s="48" t="s">
        <v>584</v>
      </c>
      <c r="H101" s="48" t="s">
        <v>603</v>
      </c>
      <c r="I101" s="48" t="s">
        <v>603</v>
      </c>
      <c r="J101" s="48" t="s">
        <v>1129</v>
      </c>
      <c r="K101" s="48" t="s">
        <v>1130</v>
      </c>
      <c r="L101" s="48" t="s">
        <v>1131</v>
      </c>
      <c r="M101" s="48" t="s">
        <v>1007</v>
      </c>
      <c r="N101" s="48" t="s">
        <v>590</v>
      </c>
      <c r="O101" s="45"/>
      <c r="P101" s="45"/>
      <c r="Q101" s="45" t="s">
        <v>1098</v>
      </c>
      <c r="R101" s="49" t="s">
        <v>592</v>
      </c>
      <c r="S101" s="45" t="str">
        <f>CONCATENATE(Appendix_Query[[#This Row],[CoV Metric]],Appendix_Query[[#This Row],[Numbering]])</f>
        <v># of development applications reviewed by Engineering</v>
      </c>
    </row>
    <row r="102" spans="1:19" s="47" customFormat="1" ht="195" customHeight="1" x14ac:dyDescent="0.3">
      <c r="A102" s="45">
        <v>12330</v>
      </c>
      <c r="B102" s="45">
        <v>1962</v>
      </c>
      <c r="C102" s="45" t="s">
        <v>601</v>
      </c>
      <c r="D102" s="48" t="s">
        <v>1091</v>
      </c>
      <c r="E102" s="48" t="s">
        <v>1132</v>
      </c>
      <c r="F102" s="48" t="s">
        <v>1133</v>
      </c>
      <c r="G102" s="48" t="s">
        <v>584</v>
      </c>
      <c r="H102" s="48" t="s">
        <v>603</v>
      </c>
      <c r="I102" s="48" t="s">
        <v>1134</v>
      </c>
      <c r="J102" s="48" t="s">
        <v>1135</v>
      </c>
      <c r="K102" s="48" t="s">
        <v>1136</v>
      </c>
      <c r="L102" s="48" t="s">
        <v>1137</v>
      </c>
      <c r="M102" s="48" t="s">
        <v>1138</v>
      </c>
      <c r="N102" s="48" t="s">
        <v>590</v>
      </c>
      <c r="O102" s="45"/>
      <c r="P102" s="45"/>
      <c r="Q102" s="45" t="s">
        <v>1098</v>
      </c>
      <c r="R102" s="49" t="s">
        <v>592</v>
      </c>
      <c r="S102" s="45" t="str">
        <f>CONCATENATE(Appendix_Query[[#This Row],[CoV Metric]],Appendix_Query[[#This Row],[Numbering]])</f>
        <v>Value of Public Works infrastructure projects launched ($ millions)</v>
      </c>
    </row>
    <row r="103" spans="1:19" s="47" customFormat="1" ht="195" customHeight="1" x14ac:dyDescent="0.3">
      <c r="A103" s="45">
        <v>13080</v>
      </c>
      <c r="B103" s="45">
        <v>2040</v>
      </c>
      <c r="C103" s="45" t="s">
        <v>601</v>
      </c>
      <c r="D103" s="48" t="s">
        <v>1091</v>
      </c>
      <c r="E103" s="48" t="s">
        <v>1132</v>
      </c>
      <c r="F103" s="48" t="s">
        <v>1139</v>
      </c>
      <c r="G103" s="48" t="s">
        <v>658</v>
      </c>
      <c r="H103" s="48" t="s">
        <v>603</v>
      </c>
      <c r="I103" s="48" t="s">
        <v>603</v>
      </c>
      <c r="J103" s="48" t="s">
        <v>783</v>
      </c>
      <c r="K103" s="48" t="s">
        <v>783</v>
      </c>
      <c r="L103" s="48" t="s">
        <v>1140</v>
      </c>
      <c r="M103" s="48" t="s">
        <v>787</v>
      </c>
      <c r="N103" s="48" t="s">
        <v>711</v>
      </c>
      <c r="O103" s="45"/>
      <c r="P103" s="45"/>
      <c r="Q103" s="45" t="s">
        <v>1098</v>
      </c>
      <c r="R103" s="49" t="s">
        <v>592</v>
      </c>
      <c r="S103" s="45" t="str">
        <f>CONCATENATE(Appendix_Query[[#This Row],[CoV Metric]],Appendix_Query[[#This Row],[Numbering]])</f>
        <v>% of Public Works infrastructure projects on-time</v>
      </c>
    </row>
    <row r="104" spans="1:19" s="47" customFormat="1" ht="195" customHeight="1" x14ac:dyDescent="0.3">
      <c r="A104" s="45">
        <v>13090</v>
      </c>
      <c r="B104" s="45">
        <v>2041</v>
      </c>
      <c r="C104" s="45" t="s">
        <v>601</v>
      </c>
      <c r="D104" s="48" t="s">
        <v>1091</v>
      </c>
      <c r="E104" s="48" t="s">
        <v>1132</v>
      </c>
      <c r="F104" s="48" t="s">
        <v>1141</v>
      </c>
      <c r="G104" s="48" t="s">
        <v>658</v>
      </c>
      <c r="H104" s="48" t="s">
        <v>603</v>
      </c>
      <c r="I104" s="48" t="s">
        <v>603</v>
      </c>
      <c r="J104" s="48" t="s">
        <v>1142</v>
      </c>
      <c r="K104" s="48" t="s">
        <v>1143</v>
      </c>
      <c r="L104" s="48" t="s">
        <v>1140</v>
      </c>
      <c r="M104" s="48" t="s">
        <v>787</v>
      </c>
      <c r="N104" s="48" t="s">
        <v>711</v>
      </c>
      <c r="O104" s="45"/>
      <c r="P104" s="45"/>
      <c r="Q104" s="45" t="s">
        <v>1098</v>
      </c>
      <c r="R104" s="49" t="s">
        <v>592</v>
      </c>
      <c r="S104" s="45" t="str">
        <f>CONCATENATE(Appendix_Query[[#This Row],[CoV Metric]],Appendix_Query[[#This Row],[Numbering]])</f>
        <v>% of Public Works infrastructure projects on-budget</v>
      </c>
    </row>
    <row r="105" spans="1:19" s="47" customFormat="1" ht="195" customHeight="1" x14ac:dyDescent="0.3">
      <c r="A105" s="45">
        <v>13590</v>
      </c>
      <c r="B105" s="45">
        <v>2094</v>
      </c>
      <c r="C105" s="45" t="s">
        <v>601</v>
      </c>
      <c r="D105" s="48" t="s">
        <v>1144</v>
      </c>
      <c r="E105" s="48" t="s">
        <v>1145</v>
      </c>
      <c r="F105" s="48" t="s">
        <v>1146</v>
      </c>
      <c r="G105" s="48" t="s">
        <v>584</v>
      </c>
      <c r="H105" s="48" t="s">
        <v>1147</v>
      </c>
      <c r="I105" s="48" t="s">
        <v>1148</v>
      </c>
      <c r="J105" s="48" t="s">
        <v>1149</v>
      </c>
      <c r="K105" s="48" t="s">
        <v>1150</v>
      </c>
      <c r="L105" s="48" t="s">
        <v>1151</v>
      </c>
      <c r="M105" s="48" t="s">
        <v>1151</v>
      </c>
      <c r="N105" s="48" t="s">
        <v>711</v>
      </c>
      <c r="O105" s="45" t="s">
        <v>1152</v>
      </c>
      <c r="P105" s="45" t="s">
        <v>592</v>
      </c>
      <c r="Q105" s="45" t="s">
        <v>1153</v>
      </c>
      <c r="R105" s="49" t="s">
        <v>1154</v>
      </c>
      <c r="S105" s="45" t="str">
        <f>CONCATENATE(Appendix_Query[[#This Row],[CoV Metric]],Appendix_Query[[#This Row],[Numbering]])</f>
        <v># of special event permits issued¹⁵¹⁵</v>
      </c>
    </row>
    <row r="106" spans="1:19" s="47" customFormat="1" ht="195" customHeight="1" x14ac:dyDescent="0.3">
      <c r="A106" s="45">
        <v>13610</v>
      </c>
      <c r="B106" s="45">
        <v>2096</v>
      </c>
      <c r="C106" s="45" t="s">
        <v>580</v>
      </c>
      <c r="D106" s="48" t="s">
        <v>1144</v>
      </c>
      <c r="E106" s="48" t="s">
        <v>1145</v>
      </c>
      <c r="F106" s="48" t="s">
        <v>1155</v>
      </c>
      <c r="G106" s="48" t="s">
        <v>584</v>
      </c>
      <c r="H106" s="48" t="s">
        <v>1156</v>
      </c>
      <c r="I106" s="48" t="s">
        <v>1157</v>
      </c>
      <c r="J106" s="48" t="s">
        <v>1158</v>
      </c>
      <c r="K106" s="48" t="s">
        <v>1159</v>
      </c>
      <c r="L106" s="48" t="s">
        <v>656</v>
      </c>
      <c r="M106" s="48" t="s">
        <v>656</v>
      </c>
      <c r="N106" s="48" t="s">
        <v>711</v>
      </c>
      <c r="O106" s="45"/>
      <c r="P106" s="45"/>
      <c r="Q106" s="45" t="s">
        <v>1153</v>
      </c>
      <c r="R106" s="49" t="s">
        <v>592</v>
      </c>
      <c r="S106" s="45" t="str">
        <f>CONCATENATE(Appendix_Query[[#This Row],[CoV Metric]],Appendix_Query[[#This Row],[Numbering]])</f>
        <v># of film applications received</v>
      </c>
    </row>
    <row r="107" spans="1:19" s="47" customFormat="1" ht="195" customHeight="1" x14ac:dyDescent="0.3">
      <c r="A107" s="45">
        <v>13620</v>
      </c>
      <c r="B107" s="45">
        <v>2097</v>
      </c>
      <c r="C107" s="45" t="s">
        <v>580</v>
      </c>
      <c r="D107" s="48" t="s">
        <v>1144</v>
      </c>
      <c r="E107" s="48" t="s">
        <v>1145</v>
      </c>
      <c r="F107" s="48" t="s">
        <v>1160</v>
      </c>
      <c r="G107" s="48" t="s">
        <v>584</v>
      </c>
      <c r="H107" s="48" t="s">
        <v>1161</v>
      </c>
      <c r="I107" s="48" t="s">
        <v>1162</v>
      </c>
      <c r="J107" s="48" t="s">
        <v>1163</v>
      </c>
      <c r="K107" s="48" t="s">
        <v>1164</v>
      </c>
      <c r="L107" s="48" t="s">
        <v>1063</v>
      </c>
      <c r="M107" s="48" t="s">
        <v>634</v>
      </c>
      <c r="N107" s="48" t="s">
        <v>635</v>
      </c>
      <c r="O107" s="45" t="s">
        <v>1165</v>
      </c>
      <c r="P107" s="45" t="s">
        <v>592</v>
      </c>
      <c r="Q107" s="45" t="s">
        <v>1153</v>
      </c>
      <c r="R107" s="49" t="s">
        <v>1166</v>
      </c>
      <c r="S107" s="45" t="str">
        <f>CONCATENATE(Appendix_Query[[#This Row],[CoV Metric]],Appendix_Query[[#This Row],[Numbering]])</f>
        <v># of film permits issued¹⁶¹⁶</v>
      </c>
    </row>
    <row r="108" spans="1:19" s="47" customFormat="1" ht="195" customHeight="1" x14ac:dyDescent="0.3">
      <c r="A108" s="45">
        <v>22610</v>
      </c>
      <c r="B108" s="45">
        <v>2282</v>
      </c>
      <c r="C108" s="45" t="s">
        <v>601</v>
      </c>
      <c r="D108" s="48" t="s">
        <v>1144</v>
      </c>
      <c r="E108" s="48" t="s">
        <v>1145</v>
      </c>
      <c r="F108" s="48" t="s">
        <v>1167</v>
      </c>
      <c r="G108" s="48" t="s">
        <v>584</v>
      </c>
      <c r="H108" s="48" t="s">
        <v>603</v>
      </c>
      <c r="I108" s="48" t="s">
        <v>603</v>
      </c>
      <c r="J108" s="48" t="s">
        <v>603</v>
      </c>
      <c r="K108" s="48" t="s">
        <v>1168</v>
      </c>
      <c r="L108" s="48" t="s">
        <v>1003</v>
      </c>
      <c r="M108" s="48" t="s">
        <v>1003</v>
      </c>
      <c r="N108" s="48" t="s">
        <v>711</v>
      </c>
      <c r="O108" s="45"/>
      <c r="P108" s="45"/>
      <c r="Q108" s="45" t="s">
        <v>1153</v>
      </c>
      <c r="R108" s="49" t="s">
        <v>592</v>
      </c>
      <c r="S108" s="45" t="str">
        <f>CONCATENATE(Appendix_Query[[#This Row],[CoV Metric]],Appendix_Query[[#This Row],[Numbering]])</f>
        <v># of filming days</v>
      </c>
    </row>
    <row r="109" spans="1:19" s="47" customFormat="1" ht="195" customHeight="1" x14ac:dyDescent="0.3">
      <c r="A109" s="45">
        <v>10400</v>
      </c>
      <c r="B109" s="45">
        <v>1205</v>
      </c>
      <c r="C109" s="45" t="s">
        <v>580</v>
      </c>
      <c r="D109" s="48" t="s">
        <v>1144</v>
      </c>
      <c r="E109" s="48" t="s">
        <v>1169</v>
      </c>
      <c r="F109" s="48" t="s">
        <v>1170</v>
      </c>
      <c r="G109" s="48" t="s">
        <v>666</v>
      </c>
      <c r="H109" s="48" t="s">
        <v>1171</v>
      </c>
      <c r="I109" s="48" t="s">
        <v>1172</v>
      </c>
      <c r="J109" s="48" t="s">
        <v>1173</v>
      </c>
      <c r="K109" s="48" t="s">
        <v>1174</v>
      </c>
      <c r="L109" s="48" t="s">
        <v>603</v>
      </c>
      <c r="M109" s="48" t="s">
        <v>634</v>
      </c>
      <c r="N109" s="48" t="s">
        <v>590</v>
      </c>
      <c r="O109" s="45" t="s">
        <v>1175</v>
      </c>
      <c r="P109" s="45" t="s">
        <v>592</v>
      </c>
      <c r="Q109" s="45" t="s">
        <v>1176</v>
      </c>
      <c r="R109" s="49" t="s">
        <v>1177</v>
      </c>
      <c r="S109" s="45" t="str">
        <f>CONCATENATE(Appendix_Query[[#This Row],[CoV Metric]],Appendix_Query[[#This Row],[Numbering]])</f>
        <v>% Fleet uptime/fleet availability¹⁷¹⁷</v>
      </c>
    </row>
    <row r="110" spans="1:19" s="47" customFormat="1" ht="195" customHeight="1" x14ac:dyDescent="0.3">
      <c r="A110" s="45">
        <v>10410</v>
      </c>
      <c r="B110" s="45">
        <v>1206</v>
      </c>
      <c r="C110" s="45" t="s">
        <v>601</v>
      </c>
      <c r="D110" s="48" t="s">
        <v>1144</v>
      </c>
      <c r="E110" s="48" t="s">
        <v>1169</v>
      </c>
      <c r="F110" s="48" t="s">
        <v>1178</v>
      </c>
      <c r="G110" s="48" t="s">
        <v>666</v>
      </c>
      <c r="H110" s="48" t="s">
        <v>1179</v>
      </c>
      <c r="I110" s="48" t="s">
        <v>1180</v>
      </c>
      <c r="J110" s="48" t="s">
        <v>1181</v>
      </c>
      <c r="K110" s="48" t="s">
        <v>1182</v>
      </c>
      <c r="L110" s="48" t="s">
        <v>1183</v>
      </c>
      <c r="M110" s="48" t="s">
        <v>1184</v>
      </c>
      <c r="N110" s="48" t="s">
        <v>1013</v>
      </c>
      <c r="O110" s="45"/>
      <c r="P110" s="45"/>
      <c r="Q110" s="45" t="s">
        <v>1176</v>
      </c>
      <c r="R110" s="49" t="s">
        <v>592</v>
      </c>
      <c r="S110" s="45" t="str">
        <f>CONCATENATE(Appendix_Query[[#This Row],[CoV Metric]],Appendix_Query[[#This Row],[Numbering]])</f>
        <v>Fleet GHG emissions (metric tonnes)</v>
      </c>
    </row>
    <row r="111" spans="1:19" s="47" customFormat="1" ht="195" customHeight="1" x14ac:dyDescent="0.3">
      <c r="A111" s="45">
        <v>12760</v>
      </c>
      <c r="B111" s="45">
        <v>2006</v>
      </c>
      <c r="C111" s="45" t="s">
        <v>601</v>
      </c>
      <c r="D111" s="48" t="s">
        <v>1144</v>
      </c>
      <c r="E111" s="48" t="s">
        <v>1169</v>
      </c>
      <c r="F111" s="48" t="s">
        <v>1185</v>
      </c>
      <c r="G111" s="48" t="s">
        <v>584</v>
      </c>
      <c r="H111" s="48" t="s">
        <v>1186</v>
      </c>
      <c r="I111" s="48" t="s">
        <v>1187</v>
      </c>
      <c r="J111" s="48" t="s">
        <v>1188</v>
      </c>
      <c r="K111" s="48" t="s">
        <v>1189</v>
      </c>
      <c r="L111" s="48" t="s">
        <v>1190</v>
      </c>
      <c r="M111" s="48" t="s">
        <v>1191</v>
      </c>
      <c r="N111" s="48" t="s">
        <v>1013</v>
      </c>
      <c r="O111" s="45"/>
      <c r="P111" s="45"/>
      <c r="Q111" s="45" t="s">
        <v>1176</v>
      </c>
      <c r="R111" s="49" t="s">
        <v>592</v>
      </c>
      <c r="S111" s="45" t="str">
        <f>CONCATENATE(Appendix_Query[[#This Row],[CoV Metric]],Appendix_Query[[#This Row],[Numbering]])</f>
        <v>Fuel consumption (litres)</v>
      </c>
    </row>
    <row r="112" spans="1:19" s="47" customFormat="1" ht="195" customHeight="1" x14ac:dyDescent="0.3">
      <c r="A112" s="45">
        <v>22650</v>
      </c>
      <c r="B112" s="45">
        <v>2286</v>
      </c>
      <c r="C112" s="45" t="s">
        <v>601</v>
      </c>
      <c r="D112" s="48" t="s">
        <v>1144</v>
      </c>
      <c r="E112" s="48" t="s">
        <v>1169</v>
      </c>
      <c r="F112" s="48" t="s">
        <v>1192</v>
      </c>
      <c r="G112" s="48" t="s">
        <v>584</v>
      </c>
      <c r="H112" s="48" t="s">
        <v>1193</v>
      </c>
      <c r="I112" s="48" t="s">
        <v>1194</v>
      </c>
      <c r="J112" s="48" t="s">
        <v>853</v>
      </c>
      <c r="K112" s="48" t="s">
        <v>912</v>
      </c>
      <c r="L112" s="48" t="s">
        <v>1195</v>
      </c>
      <c r="M112" s="48" t="s">
        <v>810</v>
      </c>
      <c r="N112" s="48" t="s">
        <v>590</v>
      </c>
      <c r="O112" s="45"/>
      <c r="P112" s="45"/>
      <c r="Q112" s="45" t="s">
        <v>1176</v>
      </c>
      <c r="R112" s="49" t="s">
        <v>592</v>
      </c>
      <c r="S112" s="45" t="str">
        <f>CONCATENATE(Appendix_Query[[#This Row],[CoV Metric]],Appendix_Query[[#This Row],[Numbering]])</f>
        <v># of Zero Emission Vehicles in corporate fleet</v>
      </c>
    </row>
    <row r="113" spans="1:19" s="47" customFormat="1" ht="195" customHeight="1" x14ac:dyDescent="0.3">
      <c r="A113" s="45">
        <v>22820</v>
      </c>
      <c r="B113" s="45">
        <v>2415</v>
      </c>
      <c r="C113" s="45" t="s">
        <v>601</v>
      </c>
      <c r="D113" s="48" t="s">
        <v>1144</v>
      </c>
      <c r="E113" s="48" t="s">
        <v>1196</v>
      </c>
      <c r="F113" s="48" t="s">
        <v>1197</v>
      </c>
      <c r="G113" s="48" t="s">
        <v>584</v>
      </c>
      <c r="H113" s="48" t="s">
        <v>603</v>
      </c>
      <c r="I113" s="48" t="s">
        <v>603</v>
      </c>
      <c r="J113" s="48" t="s">
        <v>1198</v>
      </c>
      <c r="K113" s="48" t="s">
        <v>1199</v>
      </c>
      <c r="L113" s="48" t="s">
        <v>1200</v>
      </c>
      <c r="M113" s="48" t="s">
        <v>1201</v>
      </c>
      <c r="N113" s="48" t="s">
        <v>590</v>
      </c>
      <c r="O113" s="45"/>
      <c r="P113" s="45"/>
      <c r="Q113" s="45" t="s">
        <v>1176</v>
      </c>
      <c r="R113" s="49" t="s">
        <v>592</v>
      </c>
      <c r="S113" s="45" t="str">
        <f>CONCATENATE(Appendix_Query[[#This Row],[CoV Metric]],Appendix_Query[[#This Row],[Numbering]])</f>
        <v>Total Recycled aggregates reused in City Construction Projects (tonnes)</v>
      </c>
    </row>
    <row r="114" spans="1:19" s="47" customFormat="1" ht="195" customHeight="1" x14ac:dyDescent="0.3">
      <c r="A114" s="45">
        <v>10500</v>
      </c>
      <c r="B114" s="45">
        <v>1219</v>
      </c>
      <c r="C114" s="45" t="s">
        <v>580</v>
      </c>
      <c r="D114" s="48" t="s">
        <v>1144</v>
      </c>
      <c r="E114" s="48" t="s">
        <v>1202</v>
      </c>
      <c r="F114" s="48" t="s">
        <v>1203</v>
      </c>
      <c r="G114" s="48" t="s">
        <v>658</v>
      </c>
      <c r="H114" s="48" t="s">
        <v>1204</v>
      </c>
      <c r="I114" s="48" t="s">
        <v>1205</v>
      </c>
      <c r="J114" s="48" t="s">
        <v>1206</v>
      </c>
      <c r="K114" s="48" t="s">
        <v>1207</v>
      </c>
      <c r="L114" s="48" t="s">
        <v>1208</v>
      </c>
      <c r="M114" s="48" t="s">
        <v>1209</v>
      </c>
      <c r="N114" s="48" t="s">
        <v>1013</v>
      </c>
      <c r="O114" s="45"/>
      <c r="P114" s="45"/>
      <c r="Q114" s="45" t="s">
        <v>1210</v>
      </c>
      <c r="R114" s="49" t="s">
        <v>592</v>
      </c>
      <c r="S114" s="45" t="str">
        <f>CONCATENATE(Appendix_Query[[#This Row],[CoV Metric]],Appendix_Query[[#This Row],[Numbering]])</f>
        <v>% of tickets voided at initial screening</v>
      </c>
    </row>
    <row r="115" spans="1:19" s="47" customFormat="1" ht="195" customHeight="1" x14ac:dyDescent="0.3">
      <c r="A115" s="45">
        <v>10520</v>
      </c>
      <c r="B115" s="45">
        <v>1227</v>
      </c>
      <c r="C115" s="45" t="s">
        <v>580</v>
      </c>
      <c r="D115" s="48" t="s">
        <v>1144</v>
      </c>
      <c r="E115" s="48" t="s">
        <v>1202</v>
      </c>
      <c r="F115" s="48" t="s">
        <v>1211</v>
      </c>
      <c r="G115" s="48" t="s">
        <v>658</v>
      </c>
      <c r="H115" s="48" t="s">
        <v>722</v>
      </c>
      <c r="I115" s="48" t="s">
        <v>1212</v>
      </c>
      <c r="J115" s="48" t="s">
        <v>1212</v>
      </c>
      <c r="K115" s="48" t="s">
        <v>1212</v>
      </c>
      <c r="L115" s="48" t="s">
        <v>1213</v>
      </c>
      <c r="M115" s="48" t="s">
        <v>1214</v>
      </c>
      <c r="N115" s="48" t="s">
        <v>1013</v>
      </c>
      <c r="O115" s="45"/>
      <c r="P115" s="45"/>
      <c r="Q115" s="45" t="s">
        <v>1210</v>
      </c>
      <c r="R115" s="49" t="s">
        <v>592</v>
      </c>
      <c r="S115" s="45" t="str">
        <f>CONCATENATE(Appendix_Query[[#This Row],[CoV Metric]],Appendix_Query[[#This Row],[Numbering]])</f>
        <v>Formal disputes on Gross issued tickets</v>
      </c>
    </row>
    <row r="116" spans="1:19" s="47" customFormat="1" ht="195" customHeight="1" x14ac:dyDescent="0.3">
      <c r="A116" s="45">
        <v>10530</v>
      </c>
      <c r="B116" s="45">
        <v>1228</v>
      </c>
      <c r="C116" s="45" t="s">
        <v>580</v>
      </c>
      <c r="D116" s="48" t="s">
        <v>1144</v>
      </c>
      <c r="E116" s="48" t="s">
        <v>1202</v>
      </c>
      <c r="F116" s="48" t="s">
        <v>1215</v>
      </c>
      <c r="G116" s="48" t="s">
        <v>584</v>
      </c>
      <c r="H116" s="48" t="s">
        <v>1216</v>
      </c>
      <c r="I116" s="48" t="s">
        <v>1217</v>
      </c>
      <c r="J116" s="48" t="s">
        <v>1216</v>
      </c>
      <c r="K116" s="48" t="s">
        <v>1216</v>
      </c>
      <c r="L116" s="48" t="s">
        <v>1217</v>
      </c>
      <c r="M116" s="48" t="s">
        <v>1218</v>
      </c>
      <c r="N116" s="48" t="s">
        <v>1013</v>
      </c>
      <c r="O116" s="45"/>
      <c r="P116" s="45"/>
      <c r="Q116" s="45" t="s">
        <v>1210</v>
      </c>
      <c r="R116" s="49" t="s">
        <v>592</v>
      </c>
      <c r="S116" s="45" t="str">
        <f>CONCATENATE(Appendix_Query[[#This Row],[CoV Metric]],Appendix_Query[[#This Row],[Numbering]])</f>
        <v>Tickets adjudicated on Gross issued Tickets</v>
      </c>
    </row>
    <row r="117" spans="1:19" s="47" customFormat="1" ht="195" customHeight="1" x14ac:dyDescent="0.3">
      <c r="A117" s="45">
        <v>10580</v>
      </c>
      <c r="B117" s="45">
        <v>1233</v>
      </c>
      <c r="C117" s="45" t="s">
        <v>601</v>
      </c>
      <c r="D117" s="48" t="s">
        <v>1144</v>
      </c>
      <c r="E117" s="48" t="s">
        <v>1202</v>
      </c>
      <c r="F117" s="48" t="s">
        <v>1219</v>
      </c>
      <c r="G117" s="48" t="s">
        <v>584</v>
      </c>
      <c r="H117" s="48" t="s">
        <v>1220</v>
      </c>
      <c r="I117" s="48" t="s">
        <v>1221</v>
      </c>
      <c r="J117" s="48" t="s">
        <v>1222</v>
      </c>
      <c r="K117" s="48" t="s">
        <v>1223</v>
      </c>
      <c r="L117" s="48" t="s">
        <v>1224</v>
      </c>
      <c r="M117" s="48" t="s">
        <v>1224</v>
      </c>
      <c r="N117" s="48" t="s">
        <v>635</v>
      </c>
      <c r="O117" s="45"/>
      <c r="P117" s="45"/>
      <c r="Q117" s="45" t="s">
        <v>1210</v>
      </c>
      <c r="R117" s="49" t="s">
        <v>592</v>
      </c>
      <c r="S117" s="45" t="str">
        <f>CONCATENATE(Appendix_Query[[#This Row],[CoV Metric]],Appendix_Query[[#This Row],[Numbering]])</f>
        <v>Gross # of parking tickets issued</v>
      </c>
    </row>
    <row r="118" spans="1:19" s="47" customFormat="1" ht="195" customHeight="1" x14ac:dyDescent="0.3">
      <c r="A118" s="45">
        <v>10460</v>
      </c>
      <c r="B118" s="45">
        <v>1213</v>
      </c>
      <c r="C118" s="45" t="s">
        <v>601</v>
      </c>
      <c r="D118" s="48" t="s">
        <v>1144</v>
      </c>
      <c r="E118" s="48" t="s">
        <v>1225</v>
      </c>
      <c r="F118" s="48" t="s">
        <v>1226</v>
      </c>
      <c r="G118" s="48" t="s">
        <v>584</v>
      </c>
      <c r="H118" s="48" t="s">
        <v>1227</v>
      </c>
      <c r="I118" s="48" t="s">
        <v>1227</v>
      </c>
      <c r="J118" s="48" t="s">
        <v>1228</v>
      </c>
      <c r="K118" s="48" t="s">
        <v>1229</v>
      </c>
      <c r="L118" s="48" t="s">
        <v>1229</v>
      </c>
      <c r="M118" s="48" t="s">
        <v>1230</v>
      </c>
      <c r="N118" s="48" t="s">
        <v>635</v>
      </c>
      <c r="O118" s="45"/>
      <c r="P118" s="45"/>
      <c r="Q118" s="45" t="s">
        <v>421</v>
      </c>
      <c r="R118" s="49" t="s">
        <v>592</v>
      </c>
      <c r="S118" s="45" t="str">
        <f>CONCATENATE(Appendix_Query[[#This Row],[CoV Metric]],Appendix_Query[[#This Row],[Numbering]])</f>
        <v># of meter spaces</v>
      </c>
    </row>
    <row r="119" spans="1:19" s="47" customFormat="1" ht="195" customHeight="1" x14ac:dyDescent="0.3">
      <c r="A119" s="45">
        <v>10560</v>
      </c>
      <c r="B119" s="45">
        <v>1231</v>
      </c>
      <c r="C119" s="45" t="s">
        <v>580</v>
      </c>
      <c r="D119" s="48" t="s">
        <v>1144</v>
      </c>
      <c r="E119" s="48" t="s">
        <v>1225</v>
      </c>
      <c r="F119" s="48" t="s">
        <v>1231</v>
      </c>
      <c r="G119" s="48" t="s">
        <v>584</v>
      </c>
      <c r="H119" s="48" t="s">
        <v>1232</v>
      </c>
      <c r="I119" s="48" t="s">
        <v>1233</v>
      </c>
      <c r="J119" s="48" t="s">
        <v>1234</v>
      </c>
      <c r="K119" s="48" t="s">
        <v>1235</v>
      </c>
      <c r="L119" s="48" t="s">
        <v>1236</v>
      </c>
      <c r="M119" s="48" t="s">
        <v>1237</v>
      </c>
      <c r="N119" s="48" t="s">
        <v>635</v>
      </c>
      <c r="O119" s="45"/>
      <c r="P119" s="45"/>
      <c r="Q119" s="45" t="s">
        <v>421</v>
      </c>
      <c r="R119" s="49" t="s">
        <v>592</v>
      </c>
      <c r="S119" s="45" t="str">
        <f>CONCATENATE(Appendix_Query[[#This Row],[CoV Metric]],Appendix_Query[[#This Row],[Numbering]])</f>
        <v>Revenue from parking permits issued</v>
      </c>
    </row>
    <row r="120" spans="1:19" s="47" customFormat="1" ht="195" customHeight="1" x14ac:dyDescent="0.3">
      <c r="A120" s="45">
        <v>10570</v>
      </c>
      <c r="B120" s="45">
        <v>1232</v>
      </c>
      <c r="C120" s="45" t="s">
        <v>601</v>
      </c>
      <c r="D120" s="48" t="s">
        <v>1144</v>
      </c>
      <c r="E120" s="48" t="s">
        <v>1225</v>
      </c>
      <c r="F120" s="48" t="s">
        <v>1238</v>
      </c>
      <c r="G120" s="48" t="s">
        <v>584</v>
      </c>
      <c r="H120" s="48" t="s">
        <v>1239</v>
      </c>
      <c r="I120" s="48" t="s">
        <v>1240</v>
      </c>
      <c r="J120" s="48" t="s">
        <v>1241</v>
      </c>
      <c r="K120" s="48" t="s">
        <v>1242</v>
      </c>
      <c r="L120" s="48" t="s">
        <v>1243</v>
      </c>
      <c r="M120" s="48" t="s">
        <v>1244</v>
      </c>
      <c r="N120" s="48" t="s">
        <v>635</v>
      </c>
      <c r="O120" s="45"/>
      <c r="P120" s="45"/>
      <c r="Q120" s="45" t="s">
        <v>421</v>
      </c>
      <c r="R120" s="49" t="s">
        <v>592</v>
      </c>
      <c r="S120" s="45" t="str">
        <f>CONCATENATE(Appendix_Query[[#This Row],[CoV Metric]],Appendix_Query[[#This Row],[Numbering]])</f>
        <v># of parking permits issued</v>
      </c>
    </row>
    <row r="121" spans="1:19" s="47" customFormat="1" ht="195" customHeight="1" x14ac:dyDescent="0.3">
      <c r="A121" s="45">
        <v>10600</v>
      </c>
      <c r="B121" s="45">
        <v>1236</v>
      </c>
      <c r="C121" s="45" t="s">
        <v>601</v>
      </c>
      <c r="D121" s="48" t="s">
        <v>1144</v>
      </c>
      <c r="E121" s="48" t="s">
        <v>1225</v>
      </c>
      <c r="F121" s="48" t="s">
        <v>1245</v>
      </c>
      <c r="G121" s="48" t="s">
        <v>666</v>
      </c>
      <c r="H121" s="48" t="s">
        <v>1246</v>
      </c>
      <c r="I121" s="48" t="s">
        <v>1247</v>
      </c>
      <c r="J121" s="48" t="s">
        <v>1248</v>
      </c>
      <c r="K121" s="48" t="s">
        <v>784</v>
      </c>
      <c r="L121" s="48" t="s">
        <v>1069</v>
      </c>
      <c r="M121" s="48" t="s">
        <v>1142</v>
      </c>
      <c r="N121" s="48" t="s">
        <v>590</v>
      </c>
      <c r="O121" s="45"/>
      <c r="P121" s="45"/>
      <c r="Q121" s="45" t="s">
        <v>421</v>
      </c>
      <c r="R121" s="49" t="s">
        <v>592</v>
      </c>
      <c r="S121" s="45" t="str">
        <f>CONCATENATE(Appendix_Query[[#This Row],[CoV Metric]],Appendix_Query[[#This Row],[Numbering]])</f>
        <v>% of non-coin meter revenue</v>
      </c>
    </row>
    <row r="122" spans="1:19" s="47" customFormat="1" ht="195" customHeight="1" x14ac:dyDescent="0.3">
      <c r="A122" s="45">
        <v>12830</v>
      </c>
      <c r="B122" s="45">
        <v>2013</v>
      </c>
      <c r="C122" s="45" t="s">
        <v>580</v>
      </c>
      <c r="D122" s="48" t="s">
        <v>1144</v>
      </c>
      <c r="E122" s="48" t="s">
        <v>1225</v>
      </c>
      <c r="F122" s="48" t="s">
        <v>1249</v>
      </c>
      <c r="G122" s="48" t="s">
        <v>584</v>
      </c>
      <c r="H122" s="48" t="s">
        <v>1250</v>
      </c>
      <c r="I122" s="48" t="s">
        <v>1251</v>
      </c>
      <c r="J122" s="48" t="s">
        <v>1252</v>
      </c>
      <c r="K122" s="48" t="s">
        <v>1253</v>
      </c>
      <c r="L122" s="48" t="s">
        <v>1254</v>
      </c>
      <c r="M122" s="48" t="s">
        <v>1255</v>
      </c>
      <c r="N122" s="48" t="s">
        <v>635</v>
      </c>
      <c r="O122" s="45"/>
      <c r="P122" s="45"/>
      <c r="Q122" s="45" t="s">
        <v>421</v>
      </c>
      <c r="R122" s="49" t="s">
        <v>592</v>
      </c>
      <c r="S122" s="45" t="str">
        <f>CONCATENATE(Appendix_Query[[#This Row],[CoV Metric]],Appendix_Query[[#This Row],[Numbering]])</f>
        <v>Parking meter revenue</v>
      </c>
    </row>
    <row r="123" spans="1:19" s="47" customFormat="1" ht="195" customHeight="1" x14ac:dyDescent="0.3">
      <c r="A123" s="45">
        <v>12820</v>
      </c>
      <c r="B123" s="45">
        <v>2012</v>
      </c>
      <c r="C123" s="45" t="s">
        <v>580</v>
      </c>
      <c r="D123" s="48" t="s">
        <v>1144</v>
      </c>
      <c r="E123" s="48" t="s">
        <v>1256</v>
      </c>
      <c r="F123" s="48" t="s">
        <v>1257</v>
      </c>
      <c r="G123" s="48" t="s">
        <v>584</v>
      </c>
      <c r="H123" s="48" t="s">
        <v>1258</v>
      </c>
      <c r="I123" s="48" t="s">
        <v>1259</v>
      </c>
      <c r="J123" s="48" t="s">
        <v>1260</v>
      </c>
      <c r="K123" s="56">
        <v>3000</v>
      </c>
      <c r="L123" s="48" t="s">
        <v>977</v>
      </c>
      <c r="M123" s="48" t="s">
        <v>977</v>
      </c>
      <c r="N123" s="48" t="s">
        <v>711</v>
      </c>
      <c r="O123" s="45"/>
      <c r="P123" s="45"/>
      <c r="Q123" s="45" t="s">
        <v>1153</v>
      </c>
      <c r="R123" s="49" t="s">
        <v>592</v>
      </c>
      <c r="S123" s="45" t="str">
        <f>CONCATENATE(Appendix_Query[[#This Row],[CoV Metric]],Appendix_Query[[#This Row],[Numbering]])</f>
        <v># of Street Use permits (e.g. food trucks, patios)</v>
      </c>
    </row>
    <row r="124" spans="1:19" s="47" customFormat="1" ht="195" customHeight="1" x14ac:dyDescent="0.3">
      <c r="A124" s="45">
        <v>13370</v>
      </c>
      <c r="B124" s="45">
        <v>2070</v>
      </c>
      <c r="C124" s="45" t="s">
        <v>580</v>
      </c>
      <c r="D124" s="48" t="s">
        <v>1144</v>
      </c>
      <c r="E124" s="48" t="s">
        <v>1256</v>
      </c>
      <c r="F124" s="48" t="s">
        <v>1261</v>
      </c>
      <c r="G124" s="48" t="s">
        <v>584</v>
      </c>
      <c r="H124" s="48" t="s">
        <v>603</v>
      </c>
      <c r="I124" s="48" t="s">
        <v>603</v>
      </c>
      <c r="J124" s="48" t="s">
        <v>603</v>
      </c>
      <c r="K124" s="48" t="s">
        <v>1262</v>
      </c>
      <c r="L124" s="48" t="s">
        <v>1263</v>
      </c>
      <c r="M124" s="48" t="s">
        <v>1264</v>
      </c>
      <c r="N124" s="48" t="s">
        <v>590</v>
      </c>
      <c r="O124" s="45"/>
      <c r="P124" s="45"/>
      <c r="Q124" s="45" t="s">
        <v>1153</v>
      </c>
      <c r="R124" s="49" t="s">
        <v>592</v>
      </c>
      <c r="S124" s="45" t="str">
        <f>CONCATENATE(Appendix_Query[[#This Row],[CoV Metric]],Appendix_Query[[#This Row],[Numbering]])</f>
        <v># of street activity projects completed</v>
      </c>
    </row>
    <row r="125" spans="1:19" s="47" customFormat="1" ht="195" customHeight="1" x14ac:dyDescent="0.3">
      <c r="A125" s="45">
        <v>13390</v>
      </c>
      <c r="B125" s="45">
        <v>2072</v>
      </c>
      <c r="C125" s="45" t="s">
        <v>601</v>
      </c>
      <c r="D125" s="48" t="s">
        <v>1144</v>
      </c>
      <c r="E125" s="48" t="s">
        <v>1256</v>
      </c>
      <c r="F125" s="48" t="s">
        <v>1265</v>
      </c>
      <c r="G125" s="48" t="s">
        <v>584</v>
      </c>
      <c r="H125" s="48" t="s">
        <v>603</v>
      </c>
      <c r="I125" s="48" t="s">
        <v>603</v>
      </c>
      <c r="J125" s="48" t="s">
        <v>603</v>
      </c>
      <c r="K125" s="48" t="s">
        <v>1266</v>
      </c>
      <c r="L125" s="48" t="s">
        <v>1267</v>
      </c>
      <c r="M125" s="48" t="s">
        <v>1268</v>
      </c>
      <c r="N125" s="48" t="s">
        <v>590</v>
      </c>
      <c r="O125" s="45"/>
      <c r="P125" s="45"/>
      <c r="Q125" s="45" t="s">
        <v>1153</v>
      </c>
      <c r="R125" s="49" t="s">
        <v>592</v>
      </c>
      <c r="S125" s="45" t="str">
        <f>CONCATENATE(Appendix_Query[[#This Row],[CoV Metric]],Appendix_Query[[#This Row],[Numbering]])</f>
        <v>Area of public space (metres squared)</v>
      </c>
    </row>
    <row r="126" spans="1:19" s="47" customFormat="1" ht="195" customHeight="1" x14ac:dyDescent="0.3">
      <c r="A126" s="45">
        <v>13410</v>
      </c>
      <c r="B126" s="45">
        <v>2074</v>
      </c>
      <c r="C126" s="45" t="s">
        <v>580</v>
      </c>
      <c r="D126" s="48" t="s">
        <v>1144</v>
      </c>
      <c r="E126" s="48" t="s">
        <v>1256</v>
      </c>
      <c r="F126" s="48" t="s">
        <v>1269</v>
      </c>
      <c r="G126" s="48" t="s">
        <v>584</v>
      </c>
      <c r="H126" s="48" t="s">
        <v>603</v>
      </c>
      <c r="I126" s="48" t="s">
        <v>603</v>
      </c>
      <c r="J126" s="48" t="s">
        <v>603</v>
      </c>
      <c r="K126" s="48" t="s">
        <v>1270</v>
      </c>
      <c r="L126" s="48" t="s">
        <v>1271</v>
      </c>
      <c r="M126" s="48" t="s">
        <v>1272</v>
      </c>
      <c r="N126" s="48" t="s">
        <v>711</v>
      </c>
      <c r="O126" s="45"/>
      <c r="P126" s="45"/>
      <c r="Q126" s="45" t="s">
        <v>1153</v>
      </c>
      <c r="R126" s="49" t="s">
        <v>592</v>
      </c>
      <c r="S126" s="45" t="str">
        <f>CONCATENATE(Appendix_Query[[#This Row],[CoV Metric]],Appendix_Query[[#This Row],[Numbering]])</f>
        <v># of community partnerships</v>
      </c>
    </row>
    <row r="127" spans="1:19" s="47" customFormat="1" ht="195" customHeight="1" x14ac:dyDescent="0.3">
      <c r="A127" s="45">
        <v>12790</v>
      </c>
      <c r="B127" s="45">
        <v>2009</v>
      </c>
      <c r="C127" s="45" t="s">
        <v>601</v>
      </c>
      <c r="D127" s="48" t="s">
        <v>1144</v>
      </c>
      <c r="E127" s="48" t="s">
        <v>1273</v>
      </c>
      <c r="F127" s="48" t="s">
        <v>1274</v>
      </c>
      <c r="G127" s="48" t="s">
        <v>584</v>
      </c>
      <c r="H127" s="48" t="s">
        <v>603</v>
      </c>
      <c r="I127" s="48" t="s">
        <v>1275</v>
      </c>
      <c r="J127" s="48" t="s">
        <v>1276</v>
      </c>
      <c r="K127" s="48" t="s">
        <v>1277</v>
      </c>
      <c r="L127" s="48" t="s">
        <v>829</v>
      </c>
      <c r="M127" s="48" t="s">
        <v>1278</v>
      </c>
      <c r="N127" s="48" t="s">
        <v>590</v>
      </c>
      <c r="O127" s="45"/>
      <c r="P127" s="45"/>
      <c r="Q127" s="45" t="s">
        <v>1153</v>
      </c>
      <c r="R127" s="49" t="s">
        <v>592</v>
      </c>
      <c r="S127" s="45" t="str">
        <f>CONCATENATE(Appendix_Query[[#This Row],[CoV Metric]],Appendix_Query[[#This Row],[Numbering]])</f>
        <v>Count of public bike share rides</v>
      </c>
    </row>
    <row r="128" spans="1:19" s="47" customFormat="1" ht="195" customHeight="1" x14ac:dyDescent="0.3">
      <c r="A128" s="45">
        <v>12800</v>
      </c>
      <c r="B128" s="45">
        <v>2010</v>
      </c>
      <c r="C128" s="45" t="s">
        <v>580</v>
      </c>
      <c r="D128" s="48" t="s">
        <v>1144</v>
      </c>
      <c r="E128" s="48" t="s">
        <v>1273</v>
      </c>
      <c r="F128" s="48" t="s">
        <v>1279</v>
      </c>
      <c r="G128" s="48" t="s">
        <v>584</v>
      </c>
      <c r="H128" s="48" t="s">
        <v>603</v>
      </c>
      <c r="I128" s="48" t="s">
        <v>1280</v>
      </c>
      <c r="J128" s="48" t="s">
        <v>1281</v>
      </c>
      <c r="K128" s="48" t="s">
        <v>1282</v>
      </c>
      <c r="L128" s="48" t="s">
        <v>1283</v>
      </c>
      <c r="M128" s="48" t="s">
        <v>1283</v>
      </c>
      <c r="N128" s="48" t="s">
        <v>590</v>
      </c>
      <c r="O128" s="45"/>
      <c r="P128" s="45"/>
      <c r="Q128" s="45" t="s">
        <v>1153</v>
      </c>
      <c r="R128" s="49" t="s">
        <v>592</v>
      </c>
      <c r="S128" s="45" t="str">
        <f>CONCATENATE(Appendix_Query[[#This Row],[CoV Metric]],Appendix_Query[[#This Row],[Numbering]])</f>
        <v>Public Bike Share rides per bike per day</v>
      </c>
    </row>
    <row r="129" spans="1:19" s="47" customFormat="1" ht="195" customHeight="1" x14ac:dyDescent="0.3">
      <c r="A129" s="45">
        <v>10670</v>
      </c>
      <c r="B129" s="45">
        <v>1244</v>
      </c>
      <c r="C129" s="45" t="s">
        <v>580</v>
      </c>
      <c r="D129" s="48" t="s">
        <v>1144</v>
      </c>
      <c r="E129" s="48" t="s">
        <v>1284</v>
      </c>
      <c r="F129" s="48" t="s">
        <v>1285</v>
      </c>
      <c r="G129" s="48" t="s">
        <v>658</v>
      </c>
      <c r="H129" s="48" t="s">
        <v>1286</v>
      </c>
      <c r="I129" s="48" t="s">
        <v>1287</v>
      </c>
      <c r="J129" s="48" t="s">
        <v>1288</v>
      </c>
      <c r="K129" s="48" t="s">
        <v>1289</v>
      </c>
      <c r="L129" s="48" t="s">
        <v>1290</v>
      </c>
      <c r="M129" s="48" t="s">
        <v>1291</v>
      </c>
      <c r="N129" s="48" t="s">
        <v>1013</v>
      </c>
      <c r="O129" s="45"/>
      <c r="P129" s="45"/>
      <c r="Q129" s="45" t="s">
        <v>1210</v>
      </c>
      <c r="R129" s="49" t="s">
        <v>592</v>
      </c>
      <c r="S129" s="45" t="str">
        <f>CONCATENATE(Appendix_Query[[#This Row],[CoV Metric]],Appendix_Query[[#This Row],[Numbering]])</f>
        <v>Reported Incidents of Abandoned Waste (3-1-1 cases)</v>
      </c>
    </row>
    <row r="130" spans="1:19" s="47" customFormat="1" ht="195" customHeight="1" x14ac:dyDescent="0.3">
      <c r="A130" s="45">
        <v>10700</v>
      </c>
      <c r="B130" s="45">
        <v>1249</v>
      </c>
      <c r="C130" s="45" t="s">
        <v>580</v>
      </c>
      <c r="D130" s="48" t="s">
        <v>1144</v>
      </c>
      <c r="E130" s="48" t="s">
        <v>1284</v>
      </c>
      <c r="F130" s="48" t="s">
        <v>1292</v>
      </c>
      <c r="G130" s="48" t="s">
        <v>658</v>
      </c>
      <c r="H130" s="48" t="s">
        <v>1293</v>
      </c>
      <c r="I130" s="48" t="s">
        <v>1294</v>
      </c>
      <c r="J130" s="48" t="s">
        <v>1295</v>
      </c>
      <c r="K130" s="48" t="s">
        <v>1296</v>
      </c>
      <c r="L130" s="48" t="s">
        <v>1297</v>
      </c>
      <c r="M130" s="48" t="s">
        <v>1298</v>
      </c>
      <c r="N130" s="48" t="s">
        <v>1013</v>
      </c>
      <c r="O130" s="45"/>
      <c r="P130" s="45"/>
      <c r="Q130" s="45" t="s">
        <v>1210</v>
      </c>
      <c r="R130" s="49" t="s">
        <v>592</v>
      </c>
      <c r="S130" s="45" t="str">
        <f>CONCATENATE(Appendix_Query[[#This Row],[CoV Metric]],Appendix_Query[[#This Row],[Numbering]])</f>
        <v>Reported Incidents of Street Litter (3-1-1 cases)</v>
      </c>
    </row>
    <row r="131" spans="1:19" s="47" customFormat="1" ht="195" customHeight="1" x14ac:dyDescent="0.3">
      <c r="A131" s="45">
        <v>10720</v>
      </c>
      <c r="B131" s="45">
        <v>1252</v>
      </c>
      <c r="C131" s="45" t="s">
        <v>580</v>
      </c>
      <c r="D131" s="48" t="s">
        <v>1144</v>
      </c>
      <c r="E131" s="48" t="s">
        <v>1284</v>
      </c>
      <c r="F131" s="48" t="s">
        <v>1299</v>
      </c>
      <c r="G131" s="48" t="s">
        <v>584</v>
      </c>
      <c r="H131" s="48" t="s">
        <v>1300</v>
      </c>
      <c r="I131" s="48" t="s">
        <v>1301</v>
      </c>
      <c r="J131" s="48" t="s">
        <v>1097</v>
      </c>
      <c r="K131" s="48" t="s">
        <v>1302</v>
      </c>
      <c r="L131" s="48" t="s">
        <v>1303</v>
      </c>
      <c r="M131" s="48" t="s">
        <v>634</v>
      </c>
      <c r="N131" s="48" t="s">
        <v>635</v>
      </c>
      <c r="O131" s="45"/>
      <c r="P131" s="45"/>
      <c r="Q131" s="45" t="s">
        <v>1210</v>
      </c>
      <c r="R131" s="49" t="s">
        <v>592</v>
      </c>
      <c r="S131" s="45" t="str">
        <f>CONCATENATE(Appendix_Query[[#This Row],[CoV Metric]],Appendix_Query[[#This Row],[Numbering]])</f>
        <v>Material Collected via Street Leaf Program (tonnes)</v>
      </c>
    </row>
    <row r="132" spans="1:19" s="47" customFormat="1" ht="195" customHeight="1" x14ac:dyDescent="0.3">
      <c r="A132" s="45">
        <v>12860</v>
      </c>
      <c r="B132" s="45">
        <v>2017</v>
      </c>
      <c r="C132" s="45" t="s">
        <v>601</v>
      </c>
      <c r="D132" s="48" t="s">
        <v>1144</v>
      </c>
      <c r="E132" s="48" t="s">
        <v>1284</v>
      </c>
      <c r="F132" s="48" t="s">
        <v>1304</v>
      </c>
      <c r="G132" s="48" t="s">
        <v>658</v>
      </c>
      <c r="H132" s="48" t="s">
        <v>1305</v>
      </c>
      <c r="I132" s="48" t="s">
        <v>1306</v>
      </c>
      <c r="J132" s="48" t="s">
        <v>1307</v>
      </c>
      <c r="K132" s="48" t="s">
        <v>1308</v>
      </c>
      <c r="L132" s="48" t="s">
        <v>1308</v>
      </c>
      <c r="M132" s="48" t="s">
        <v>1308</v>
      </c>
      <c r="N132" s="48" t="s">
        <v>711</v>
      </c>
      <c r="O132" s="45"/>
      <c r="P132" s="45"/>
      <c r="Q132" s="45" t="s">
        <v>1210</v>
      </c>
      <c r="R132" s="49" t="s">
        <v>592</v>
      </c>
      <c r="S132" s="45" t="str">
        <f>CONCATENATE(Appendix_Query[[#This Row],[CoV Metric]],Appendix_Query[[#This Row],[Numbering]])</f>
        <v>Abandoned waste average response time (days)</v>
      </c>
    </row>
    <row r="133" spans="1:19" s="47" customFormat="1" ht="195" customHeight="1" x14ac:dyDescent="0.3">
      <c r="A133" s="45">
        <v>13280</v>
      </c>
      <c r="B133" s="45">
        <v>2062</v>
      </c>
      <c r="C133" s="45" t="s">
        <v>580</v>
      </c>
      <c r="D133" s="48" t="s">
        <v>1144</v>
      </c>
      <c r="E133" s="48" t="s">
        <v>1284</v>
      </c>
      <c r="F133" s="48" t="s">
        <v>1309</v>
      </c>
      <c r="G133" s="48" t="s">
        <v>584</v>
      </c>
      <c r="H133" s="48" t="s">
        <v>1310</v>
      </c>
      <c r="I133" s="48" t="s">
        <v>1311</v>
      </c>
      <c r="J133" s="48" t="s">
        <v>1312</v>
      </c>
      <c r="K133" s="48" t="s">
        <v>1313</v>
      </c>
      <c r="L133" s="48" t="s">
        <v>1314</v>
      </c>
      <c r="M133" s="48" t="s">
        <v>1314</v>
      </c>
      <c r="N133" s="48" t="s">
        <v>1013</v>
      </c>
      <c r="O133" s="45"/>
      <c r="P133" s="45"/>
      <c r="Q133" s="45" t="s">
        <v>1210</v>
      </c>
      <c r="R133" s="49" t="s">
        <v>592</v>
      </c>
      <c r="S133" s="45" t="str">
        <f>CONCATENATE(Appendix_Query[[#This Row],[CoV Metric]],Appendix_Query[[#This Row],[Numbering]])</f>
        <v>Garbage Collected from Litter cans (tonnes): Parks</v>
      </c>
    </row>
    <row r="134" spans="1:19" s="47" customFormat="1" ht="195" customHeight="1" x14ac:dyDescent="0.3">
      <c r="A134" s="45">
        <v>13280</v>
      </c>
      <c r="B134" s="45">
        <v>2061</v>
      </c>
      <c r="C134" s="45" t="s">
        <v>580</v>
      </c>
      <c r="D134" s="48" t="s">
        <v>1144</v>
      </c>
      <c r="E134" s="48" t="s">
        <v>1284</v>
      </c>
      <c r="F134" s="48" t="s">
        <v>1315</v>
      </c>
      <c r="G134" s="48" t="s">
        <v>584</v>
      </c>
      <c r="H134" s="48" t="s">
        <v>1316</v>
      </c>
      <c r="I134" s="48" t="s">
        <v>1317</v>
      </c>
      <c r="J134" s="48" t="s">
        <v>1318</v>
      </c>
      <c r="K134" s="48" t="s">
        <v>1319</v>
      </c>
      <c r="L134" s="48" t="s">
        <v>1320</v>
      </c>
      <c r="M134" s="48" t="s">
        <v>1320</v>
      </c>
      <c r="N134" s="48" t="s">
        <v>1013</v>
      </c>
      <c r="O134" s="45"/>
      <c r="P134" s="45"/>
      <c r="Q134" s="45" t="s">
        <v>1210</v>
      </c>
      <c r="R134" s="49" t="s">
        <v>592</v>
      </c>
      <c r="S134" s="45" t="str">
        <f>CONCATENATE(Appendix_Query[[#This Row],[CoV Metric]],Appendix_Query[[#This Row],[Numbering]])</f>
        <v>Garbage Collected from Litter cans (tonnes): Sidewalk</v>
      </c>
    </row>
    <row r="135" spans="1:19" s="47" customFormat="1" ht="195" customHeight="1" x14ac:dyDescent="0.3">
      <c r="A135" s="45">
        <v>13300</v>
      </c>
      <c r="B135" s="45">
        <v>2063</v>
      </c>
      <c r="C135" s="45" t="s">
        <v>580</v>
      </c>
      <c r="D135" s="48" t="s">
        <v>1144</v>
      </c>
      <c r="E135" s="48" t="s">
        <v>1284</v>
      </c>
      <c r="F135" s="48" t="s">
        <v>1321</v>
      </c>
      <c r="G135" s="48" t="s">
        <v>658</v>
      </c>
      <c r="H135" s="48" t="s">
        <v>1322</v>
      </c>
      <c r="I135" s="48" t="s">
        <v>1323</v>
      </c>
      <c r="J135" s="48" t="s">
        <v>1324</v>
      </c>
      <c r="K135" s="48" t="s">
        <v>1325</v>
      </c>
      <c r="L135" s="48" t="s">
        <v>1326</v>
      </c>
      <c r="M135" s="48" t="s">
        <v>1326</v>
      </c>
      <c r="N135" s="48" t="s">
        <v>1013</v>
      </c>
      <c r="O135" s="45"/>
      <c r="P135" s="45"/>
      <c r="Q135" s="45" t="s">
        <v>1210</v>
      </c>
      <c r="R135" s="49" t="s">
        <v>592</v>
      </c>
      <c r="S135" s="45" t="str">
        <f>CONCATENATE(Appendix_Query[[#This Row],[CoV Metric]],Appendix_Query[[#This Row],[Numbering]])</f>
        <v>Street litter average response times (days)</v>
      </c>
    </row>
    <row r="136" spans="1:19" s="47" customFormat="1" ht="195" customHeight="1" x14ac:dyDescent="0.3">
      <c r="A136" s="45">
        <v>22810</v>
      </c>
      <c r="B136" s="45">
        <v>2414</v>
      </c>
      <c r="C136" s="45" t="s">
        <v>601</v>
      </c>
      <c r="D136" s="48" t="s">
        <v>1144</v>
      </c>
      <c r="E136" s="48" t="s">
        <v>1284</v>
      </c>
      <c r="F136" s="48" t="s">
        <v>1327</v>
      </c>
      <c r="G136" s="48" t="s">
        <v>584</v>
      </c>
      <c r="H136" s="48" t="s">
        <v>603</v>
      </c>
      <c r="I136" s="48" t="s">
        <v>1328</v>
      </c>
      <c r="J136" s="48" t="s">
        <v>1329</v>
      </c>
      <c r="K136" s="48" t="s">
        <v>1330</v>
      </c>
      <c r="L136" s="48" t="s">
        <v>1331</v>
      </c>
      <c r="M136" s="48" t="s">
        <v>1331</v>
      </c>
      <c r="N136" s="48" t="s">
        <v>635</v>
      </c>
      <c r="O136" s="45"/>
      <c r="P136" s="45"/>
      <c r="Q136" s="45" t="s">
        <v>1210</v>
      </c>
      <c r="R136" s="49" t="s">
        <v>592</v>
      </c>
      <c r="S136" s="45" t="str">
        <f>CONCATENATE(Appendix_Query[[#This Row],[CoV Metric]],Appendix_Query[[#This Row],[Numbering]])</f>
        <v>Abandoned waste collection (# of items)</v>
      </c>
    </row>
    <row r="137" spans="1:19" s="47" customFormat="1" ht="195" customHeight="1" x14ac:dyDescent="0.3">
      <c r="A137" s="45">
        <v>10290</v>
      </c>
      <c r="B137" s="45">
        <v>1181</v>
      </c>
      <c r="C137" s="45" t="s">
        <v>580</v>
      </c>
      <c r="D137" s="48" t="s">
        <v>1144</v>
      </c>
      <c r="E137" s="48" t="s">
        <v>1332</v>
      </c>
      <c r="F137" s="48" t="s">
        <v>1333</v>
      </c>
      <c r="G137" s="48" t="s">
        <v>658</v>
      </c>
      <c r="H137" s="48" t="s">
        <v>783</v>
      </c>
      <c r="I137" s="48" t="s">
        <v>603</v>
      </c>
      <c r="J137" s="48" t="s">
        <v>603</v>
      </c>
      <c r="K137" s="48" t="s">
        <v>785</v>
      </c>
      <c r="L137" s="48" t="s">
        <v>603</v>
      </c>
      <c r="M137" s="48" t="s">
        <v>634</v>
      </c>
      <c r="N137" s="48" t="s">
        <v>711</v>
      </c>
      <c r="O137" s="45" t="s">
        <v>1334</v>
      </c>
      <c r="P137" s="45" t="s">
        <v>592</v>
      </c>
      <c r="Q137" s="45" t="s">
        <v>1210</v>
      </c>
      <c r="R137" s="49" t="s">
        <v>1335</v>
      </c>
      <c r="S137" s="45" t="str">
        <f>CONCATENATE(Appendix_Query[[#This Row],[CoV Metric]],Appendix_Query[[#This Row],[Numbering]])</f>
        <v>% of Major Road Network (MRN) rated good or above¹⁸¹⁸</v>
      </c>
    </row>
    <row r="138" spans="1:19" s="47" customFormat="1" ht="195" customHeight="1" x14ac:dyDescent="0.3">
      <c r="A138" s="45">
        <v>10310</v>
      </c>
      <c r="B138" s="45">
        <v>1187</v>
      </c>
      <c r="C138" s="45" t="s">
        <v>580</v>
      </c>
      <c r="D138" s="48" t="s">
        <v>1144</v>
      </c>
      <c r="E138" s="48" t="s">
        <v>1332</v>
      </c>
      <c r="F138" s="48" t="s">
        <v>1336</v>
      </c>
      <c r="G138" s="48" t="s">
        <v>658</v>
      </c>
      <c r="H138" s="48" t="s">
        <v>1065</v>
      </c>
      <c r="I138" s="48" t="s">
        <v>603</v>
      </c>
      <c r="J138" s="48" t="s">
        <v>603</v>
      </c>
      <c r="K138" s="48" t="s">
        <v>603</v>
      </c>
      <c r="L138" s="48" t="s">
        <v>603</v>
      </c>
      <c r="M138" s="48" t="s">
        <v>634</v>
      </c>
      <c r="N138" s="48" t="s">
        <v>590</v>
      </c>
      <c r="O138" s="45" t="s">
        <v>1334</v>
      </c>
      <c r="P138" s="45" t="s">
        <v>592</v>
      </c>
      <c r="Q138" s="45" t="s">
        <v>1210</v>
      </c>
      <c r="R138" s="49" t="s">
        <v>1335</v>
      </c>
      <c r="S138" s="45" t="str">
        <f>CONCATENATE(Appendix_Query[[#This Row],[CoV Metric]],Appendix_Query[[#This Row],[Numbering]])</f>
        <v>% of City arterial &amp; collector road network rated good or above¹⁸¹⁸</v>
      </c>
    </row>
    <row r="139" spans="1:19" s="47" customFormat="1" ht="195" customHeight="1" x14ac:dyDescent="0.3">
      <c r="A139" s="45">
        <v>10320</v>
      </c>
      <c r="B139" s="45">
        <v>1188</v>
      </c>
      <c r="C139" s="45" t="s">
        <v>580</v>
      </c>
      <c r="D139" s="48" t="s">
        <v>1144</v>
      </c>
      <c r="E139" s="48" t="s">
        <v>1332</v>
      </c>
      <c r="F139" s="48" t="s">
        <v>1337</v>
      </c>
      <c r="G139" s="48" t="s">
        <v>658</v>
      </c>
      <c r="H139" s="48" t="s">
        <v>1067</v>
      </c>
      <c r="I139" s="48" t="s">
        <v>603</v>
      </c>
      <c r="J139" s="48" t="s">
        <v>603</v>
      </c>
      <c r="K139" s="48" t="s">
        <v>603</v>
      </c>
      <c r="L139" s="48" t="s">
        <v>603</v>
      </c>
      <c r="M139" s="48" t="s">
        <v>634</v>
      </c>
      <c r="N139" s="48" t="s">
        <v>590</v>
      </c>
      <c r="O139" s="45" t="s">
        <v>1334</v>
      </c>
      <c r="P139" s="45" t="s">
        <v>1338</v>
      </c>
      <c r="Q139" s="45" t="s">
        <v>1210</v>
      </c>
      <c r="R139" s="49" t="s">
        <v>1339</v>
      </c>
      <c r="S139" s="45" t="str">
        <f>CONCATENATE(Appendix_Query[[#This Row],[CoV Metric]],Appendix_Query[[#This Row],[Numbering]])</f>
        <v>% of Neighbourhood Street rated fair or above¹⁸΄¹⁹¹⁹</v>
      </c>
    </row>
    <row r="140" spans="1:19" s="47" customFormat="1" ht="195" customHeight="1" x14ac:dyDescent="0.3">
      <c r="A140" s="45">
        <v>10360</v>
      </c>
      <c r="B140" s="45">
        <v>1195</v>
      </c>
      <c r="C140" s="45" t="s">
        <v>601</v>
      </c>
      <c r="D140" s="48" t="s">
        <v>1144</v>
      </c>
      <c r="E140" s="48" t="s">
        <v>1332</v>
      </c>
      <c r="F140" s="48" t="s">
        <v>1340</v>
      </c>
      <c r="G140" s="48" t="s">
        <v>584</v>
      </c>
      <c r="H140" s="48" t="s">
        <v>1341</v>
      </c>
      <c r="I140" s="48" t="s">
        <v>1342</v>
      </c>
      <c r="J140" s="48" t="s">
        <v>1343</v>
      </c>
      <c r="K140" s="48" t="s">
        <v>1344</v>
      </c>
      <c r="L140" s="48" t="s">
        <v>1345</v>
      </c>
      <c r="M140" s="48" t="s">
        <v>1346</v>
      </c>
      <c r="N140" s="48" t="s">
        <v>711</v>
      </c>
      <c r="O140" s="45" t="s">
        <v>1347</v>
      </c>
      <c r="P140" s="45" t="s">
        <v>592</v>
      </c>
      <c r="Q140" s="45" t="s">
        <v>1210</v>
      </c>
      <c r="R140" s="49" t="s">
        <v>1348</v>
      </c>
      <c r="S140" s="45" t="str">
        <f>CONCATENATE(Appendix_Query[[#This Row],[CoV Metric]],Appendix_Query[[#This Row],[Numbering]])</f>
        <v>% of Major Road Network (MRN) repaved²⁰²⁰</v>
      </c>
    </row>
    <row r="141" spans="1:19" s="47" customFormat="1" ht="195" customHeight="1" x14ac:dyDescent="0.3">
      <c r="A141" s="45">
        <v>10370</v>
      </c>
      <c r="B141" s="45">
        <v>1196</v>
      </c>
      <c r="C141" s="45" t="s">
        <v>601</v>
      </c>
      <c r="D141" s="48" t="s">
        <v>1144</v>
      </c>
      <c r="E141" s="48" t="s">
        <v>1332</v>
      </c>
      <c r="F141" s="48" t="s">
        <v>1349</v>
      </c>
      <c r="G141" s="48" t="s">
        <v>584</v>
      </c>
      <c r="H141" s="48" t="s">
        <v>1350</v>
      </c>
      <c r="I141" s="48" t="s">
        <v>1351</v>
      </c>
      <c r="J141" s="48" t="s">
        <v>1352</v>
      </c>
      <c r="K141" s="48" t="s">
        <v>1353</v>
      </c>
      <c r="L141" s="48" t="s">
        <v>1354</v>
      </c>
      <c r="M141" s="48" t="s">
        <v>1355</v>
      </c>
      <c r="N141" s="48" t="s">
        <v>711</v>
      </c>
      <c r="O141" s="45"/>
      <c r="P141" s="45"/>
      <c r="Q141" s="45" t="s">
        <v>1210</v>
      </c>
      <c r="R141" s="49" t="s">
        <v>592</v>
      </c>
      <c r="S141" s="45" t="str">
        <f>CONCATENATE(Appendix_Query[[#This Row],[CoV Metric]],Appendix_Query[[#This Row],[Numbering]])</f>
        <v>% of arterial and collector road network repaved</v>
      </c>
    </row>
    <row r="142" spans="1:19" s="47" customFormat="1" ht="195" customHeight="1" x14ac:dyDescent="0.3">
      <c r="A142" s="45">
        <v>10380</v>
      </c>
      <c r="B142" s="45">
        <v>1197</v>
      </c>
      <c r="C142" s="45" t="s">
        <v>580</v>
      </c>
      <c r="D142" s="48" t="s">
        <v>1144</v>
      </c>
      <c r="E142" s="48" t="s">
        <v>1332</v>
      </c>
      <c r="F142" s="48" t="s">
        <v>1356</v>
      </c>
      <c r="G142" s="48" t="s">
        <v>584</v>
      </c>
      <c r="H142" s="48" t="s">
        <v>1357</v>
      </c>
      <c r="I142" s="48" t="s">
        <v>968</v>
      </c>
      <c r="J142" s="48" t="s">
        <v>1358</v>
      </c>
      <c r="K142" s="48" t="s">
        <v>1359</v>
      </c>
      <c r="L142" s="48" t="s">
        <v>1360</v>
      </c>
      <c r="M142" s="48" t="s">
        <v>967</v>
      </c>
      <c r="N142" s="48" t="s">
        <v>711</v>
      </c>
      <c r="O142" s="45"/>
      <c r="P142" s="45"/>
      <c r="Q142" s="45" t="s">
        <v>1210</v>
      </c>
      <c r="R142" s="49" t="s">
        <v>592</v>
      </c>
      <c r="S142" s="45" t="str">
        <f>CONCATENATE(Appendix_Query[[#This Row],[CoV Metric]],Appendix_Query[[#This Row],[Numbering]])</f>
        <v>% of Neighbourhood Street Network repaved</v>
      </c>
    </row>
    <row r="143" spans="1:19" s="47" customFormat="1" ht="195" customHeight="1" x14ac:dyDescent="0.3">
      <c r="A143" s="45">
        <v>12210</v>
      </c>
      <c r="B143" s="45">
        <v>1928</v>
      </c>
      <c r="C143" s="45" t="s">
        <v>601</v>
      </c>
      <c r="D143" s="48" t="s">
        <v>1144</v>
      </c>
      <c r="E143" s="48" t="s">
        <v>1332</v>
      </c>
      <c r="F143" s="48" t="s">
        <v>1361</v>
      </c>
      <c r="G143" s="48" t="s">
        <v>584</v>
      </c>
      <c r="H143" s="48" t="s">
        <v>1362</v>
      </c>
      <c r="I143" s="48" t="s">
        <v>1363</v>
      </c>
      <c r="J143" s="48" t="s">
        <v>1364</v>
      </c>
      <c r="K143" s="48" t="s">
        <v>1365</v>
      </c>
      <c r="L143" s="48" t="s">
        <v>978</v>
      </c>
      <c r="M143" s="48" t="s">
        <v>1366</v>
      </c>
      <c r="N143" s="48" t="s">
        <v>1013</v>
      </c>
      <c r="O143" s="45"/>
      <c r="P143" s="45"/>
      <c r="Q143" s="45" t="s">
        <v>1210</v>
      </c>
      <c r="R143" s="49" t="s">
        <v>592</v>
      </c>
      <c r="S143" s="45" t="str">
        <f>CONCATENATE(Appendix_Query[[#This Row],[CoV Metric]],Appendix_Query[[#This Row],[Numbering]])</f>
        <v>Pot-hole service requests</v>
      </c>
    </row>
    <row r="144" spans="1:19" s="47" customFormat="1" ht="195" customHeight="1" x14ac:dyDescent="0.3">
      <c r="A144" s="45">
        <v>22760</v>
      </c>
      <c r="B144" s="45">
        <v>2300</v>
      </c>
      <c r="C144" s="45" t="s">
        <v>601</v>
      </c>
      <c r="D144" s="48" t="s">
        <v>1144</v>
      </c>
      <c r="E144" s="48" t="s">
        <v>1332</v>
      </c>
      <c r="F144" s="48" t="s">
        <v>1367</v>
      </c>
      <c r="G144" s="48" t="s">
        <v>584</v>
      </c>
      <c r="H144" s="48" t="s">
        <v>603</v>
      </c>
      <c r="I144" s="48" t="s">
        <v>603</v>
      </c>
      <c r="J144" s="48" t="s">
        <v>603</v>
      </c>
      <c r="K144" s="48" t="s">
        <v>603</v>
      </c>
      <c r="L144" s="48" t="s">
        <v>1368</v>
      </c>
      <c r="M144" s="48" t="s">
        <v>1369</v>
      </c>
      <c r="N144" s="48" t="s">
        <v>1013</v>
      </c>
      <c r="O144" s="45"/>
      <c r="P144" s="45"/>
      <c r="Q144" s="45" t="s">
        <v>1210</v>
      </c>
      <c r="R144" s="49" t="s">
        <v>592</v>
      </c>
      <c r="S144" s="45" t="str">
        <f>CONCATENATE(Appendix_Query[[#This Row],[CoV Metric]],Appendix_Query[[#This Row],[Numbering]])</f>
        <v># of Street Corners with Curb Ramp Requests</v>
      </c>
    </row>
    <row r="145" spans="1:19" s="47" customFormat="1" ht="195" customHeight="1" x14ac:dyDescent="0.3">
      <c r="A145" s="45">
        <v>22830</v>
      </c>
      <c r="B145" s="45">
        <v>2416</v>
      </c>
      <c r="C145" s="45" t="s">
        <v>601</v>
      </c>
      <c r="D145" s="48" t="s">
        <v>1144</v>
      </c>
      <c r="E145" s="48" t="s">
        <v>1332</v>
      </c>
      <c r="F145" s="48" t="s">
        <v>1370</v>
      </c>
      <c r="G145" s="48" t="s">
        <v>584</v>
      </c>
      <c r="H145" s="48" t="s">
        <v>603</v>
      </c>
      <c r="I145" s="48" t="s">
        <v>603</v>
      </c>
      <c r="J145" s="48" t="s">
        <v>1371</v>
      </c>
      <c r="K145" s="48" t="s">
        <v>1372</v>
      </c>
      <c r="L145" s="48" t="s">
        <v>752</v>
      </c>
      <c r="M145" s="48" t="s">
        <v>1373</v>
      </c>
      <c r="N145" s="48" t="s">
        <v>1013</v>
      </c>
      <c r="O145" s="45"/>
      <c r="P145" s="45"/>
      <c r="Q145" s="45" t="s">
        <v>1210</v>
      </c>
      <c r="R145" s="49" t="s">
        <v>592</v>
      </c>
      <c r="S145" s="45" t="str">
        <f>CONCATENATE(Appendix_Query[[#This Row],[CoV Metric]],Appendix_Query[[#This Row],[Numbering]])</f>
        <v># of Street lights out Service Requests</v>
      </c>
    </row>
    <row r="146" spans="1:19" s="47" customFormat="1" ht="195" customHeight="1" x14ac:dyDescent="0.3">
      <c r="A146" s="45">
        <v>10300</v>
      </c>
      <c r="B146" s="45">
        <v>1186</v>
      </c>
      <c r="C146" s="45" t="s">
        <v>580</v>
      </c>
      <c r="D146" s="48" t="s">
        <v>1144</v>
      </c>
      <c r="E146" s="48" t="s">
        <v>1374</v>
      </c>
      <c r="F146" s="48" t="s">
        <v>1375</v>
      </c>
      <c r="G146" s="48" t="s">
        <v>584</v>
      </c>
      <c r="H146" s="48" t="s">
        <v>1108</v>
      </c>
      <c r="I146" s="48" t="s">
        <v>1376</v>
      </c>
      <c r="J146" s="48" t="s">
        <v>1377</v>
      </c>
      <c r="K146" s="48" t="s">
        <v>1378</v>
      </c>
      <c r="L146" s="48" t="s">
        <v>1156</v>
      </c>
      <c r="M146" s="48" t="s">
        <v>1379</v>
      </c>
      <c r="N146" s="48" t="s">
        <v>590</v>
      </c>
      <c r="O146" s="45"/>
      <c r="P146" s="45"/>
      <c r="Q146" s="45" t="s">
        <v>421</v>
      </c>
      <c r="R146" s="49" t="s">
        <v>592</v>
      </c>
      <c r="S146" s="45" t="str">
        <f>CONCATENATE(Appendix_Query[[#This Row],[CoV Metric]],Appendix_Query[[#This Row],[Numbering]])</f>
        <v>Kilometers of total bike network</v>
      </c>
    </row>
    <row r="147" spans="1:19" s="47" customFormat="1" ht="195" customHeight="1" x14ac:dyDescent="0.3">
      <c r="A147" s="45">
        <v>10770</v>
      </c>
      <c r="B147" s="45">
        <v>1271</v>
      </c>
      <c r="C147" s="45" t="s">
        <v>601</v>
      </c>
      <c r="D147" s="48" t="s">
        <v>1144</v>
      </c>
      <c r="E147" s="48" t="s">
        <v>1374</v>
      </c>
      <c r="F147" s="48" t="s">
        <v>1380</v>
      </c>
      <c r="G147" s="48" t="s">
        <v>666</v>
      </c>
      <c r="H147" s="48" t="s">
        <v>1381</v>
      </c>
      <c r="I147" s="48" t="s">
        <v>1381</v>
      </c>
      <c r="J147" s="48" t="s">
        <v>1382</v>
      </c>
      <c r="K147" s="48" t="s">
        <v>1383</v>
      </c>
      <c r="L147" s="48" t="s">
        <v>1384</v>
      </c>
      <c r="M147" s="48" t="s">
        <v>1381</v>
      </c>
      <c r="N147" s="48" t="s">
        <v>590</v>
      </c>
      <c r="O147" s="45"/>
      <c r="P147" s="45"/>
      <c r="Q147" s="45" t="s">
        <v>421</v>
      </c>
      <c r="R147" s="49" t="s">
        <v>592</v>
      </c>
      <c r="S147" s="45" t="str">
        <f>CONCATENATE(Appendix_Query[[#This Row],[CoV Metric]],Appendix_Query[[#This Row],[Numbering]])</f>
        <v>Mode share (walk + bike + transit)</v>
      </c>
    </row>
    <row r="148" spans="1:19" s="47" customFormat="1" ht="195" customHeight="1" x14ac:dyDescent="0.3">
      <c r="A148" s="45">
        <v>10780</v>
      </c>
      <c r="B148" s="45">
        <v>1273</v>
      </c>
      <c r="C148" s="45" t="s">
        <v>580</v>
      </c>
      <c r="D148" s="48" t="s">
        <v>1144</v>
      </c>
      <c r="E148" s="48" t="s">
        <v>1374</v>
      </c>
      <c r="F148" s="48" t="s">
        <v>1385</v>
      </c>
      <c r="G148" s="48" t="s">
        <v>666</v>
      </c>
      <c r="H148" s="48" t="s">
        <v>1386</v>
      </c>
      <c r="I148" s="48" t="s">
        <v>1387</v>
      </c>
      <c r="J148" s="48" t="s">
        <v>1388</v>
      </c>
      <c r="K148" s="48" t="s">
        <v>1389</v>
      </c>
      <c r="L148" s="48" t="s">
        <v>1390</v>
      </c>
      <c r="M148" s="48" t="s">
        <v>634</v>
      </c>
      <c r="N148" s="48" t="s">
        <v>590</v>
      </c>
      <c r="O148" s="45"/>
      <c r="P148" s="45"/>
      <c r="Q148" s="45" t="s">
        <v>421</v>
      </c>
      <c r="R148" s="49" t="s">
        <v>592</v>
      </c>
      <c r="S148" s="45" t="str">
        <f>CONCATENATE(Appendix_Query[[#This Row],[CoV Metric]],Appendix_Query[[#This Row],[Numbering]])</f>
        <v>Total number of trips originating in the City of Vancouver 24 hrs</v>
      </c>
    </row>
    <row r="149" spans="1:19" s="47" customFormat="1" ht="195" customHeight="1" x14ac:dyDescent="0.3">
      <c r="A149" s="45">
        <v>11700</v>
      </c>
      <c r="B149" s="45">
        <v>1588</v>
      </c>
      <c r="C149" s="45" t="s">
        <v>580</v>
      </c>
      <c r="D149" s="48" t="s">
        <v>1144</v>
      </c>
      <c r="E149" s="48" t="s">
        <v>1374</v>
      </c>
      <c r="F149" s="48" t="s">
        <v>1391</v>
      </c>
      <c r="G149" s="48" t="s">
        <v>666</v>
      </c>
      <c r="H149" s="48" t="s">
        <v>981</v>
      </c>
      <c r="I149" s="48" t="s">
        <v>898</v>
      </c>
      <c r="J149" s="48" t="s">
        <v>1392</v>
      </c>
      <c r="K149" s="48" t="s">
        <v>742</v>
      </c>
      <c r="L149" s="48" t="s">
        <v>634</v>
      </c>
      <c r="M149" s="48" t="s">
        <v>587</v>
      </c>
      <c r="N149" s="48" t="s">
        <v>1013</v>
      </c>
      <c r="O149" s="45"/>
      <c r="P149" s="45"/>
      <c r="Q149" s="45" t="s">
        <v>421</v>
      </c>
      <c r="R149" s="49" t="s">
        <v>592</v>
      </c>
      <c r="S149" s="45" t="str">
        <f>CONCATENATE(Appendix_Query[[#This Row],[CoV Metric]],Appendix_Query[[#This Row],[Numbering]])</f>
        <v>Number of traffic fatalities per year</v>
      </c>
    </row>
    <row r="150" spans="1:19" s="47" customFormat="1" ht="195" customHeight="1" x14ac:dyDescent="0.3">
      <c r="A150" s="45">
        <v>12130</v>
      </c>
      <c r="B150" s="45">
        <v>1831</v>
      </c>
      <c r="C150" s="45" t="s">
        <v>601</v>
      </c>
      <c r="D150" s="48" t="s">
        <v>1144</v>
      </c>
      <c r="E150" s="48" t="s">
        <v>1374</v>
      </c>
      <c r="F150" s="48" t="s">
        <v>1393</v>
      </c>
      <c r="G150" s="48" t="s">
        <v>666</v>
      </c>
      <c r="H150" s="48" t="s">
        <v>1394</v>
      </c>
      <c r="I150" s="48" t="s">
        <v>1395</v>
      </c>
      <c r="J150" s="48" t="s">
        <v>1396</v>
      </c>
      <c r="K150" s="48" t="s">
        <v>1397</v>
      </c>
      <c r="L150" s="48" t="s">
        <v>1398</v>
      </c>
      <c r="M150" s="48" t="s">
        <v>634</v>
      </c>
      <c r="N150" s="48" t="s">
        <v>590</v>
      </c>
      <c r="O150" s="45"/>
      <c r="P150" s="45"/>
      <c r="Q150" s="45" t="s">
        <v>421</v>
      </c>
      <c r="R150" s="49" t="s">
        <v>592</v>
      </c>
      <c r="S150" s="45" t="str">
        <f>CONCATENATE(Appendix_Query[[#This Row],[CoV Metric]],Appendix_Query[[#This Row],[Numbering]])</f>
        <v>Bike counts (Burrard, Lions Gate, and Viaduct)</v>
      </c>
    </row>
    <row r="151" spans="1:19" s="47" customFormat="1" ht="195" customHeight="1" x14ac:dyDescent="0.3">
      <c r="A151" s="45">
        <v>12870</v>
      </c>
      <c r="B151" s="45">
        <v>2018</v>
      </c>
      <c r="C151" s="45" t="s">
        <v>601</v>
      </c>
      <c r="D151" s="48" t="s">
        <v>1144</v>
      </c>
      <c r="E151" s="48" t="s">
        <v>1374</v>
      </c>
      <c r="F151" s="48" t="s">
        <v>1399</v>
      </c>
      <c r="G151" s="48" t="s">
        <v>666</v>
      </c>
      <c r="H151" s="48" t="s">
        <v>1400</v>
      </c>
      <c r="I151" s="48" t="s">
        <v>1401</v>
      </c>
      <c r="J151" s="48" t="s">
        <v>1402</v>
      </c>
      <c r="K151" s="48" t="s">
        <v>1403</v>
      </c>
      <c r="L151" s="48" t="s">
        <v>1404</v>
      </c>
      <c r="M151" s="48" t="s">
        <v>1405</v>
      </c>
      <c r="N151" s="48" t="s">
        <v>1013</v>
      </c>
      <c r="O151" s="45"/>
      <c r="P151" s="45"/>
      <c r="Q151" s="45" t="s">
        <v>421</v>
      </c>
      <c r="R151" s="49" t="s">
        <v>592</v>
      </c>
      <c r="S151" s="45" t="str">
        <f>CONCATENATE(Appendix_Query[[#This Row],[CoV Metric]],Appendix_Query[[#This Row],[Numbering]])</f>
        <v>Average vehicle kilometres travelled per resident</v>
      </c>
    </row>
    <row r="152" spans="1:19" s="47" customFormat="1" ht="195" customHeight="1" x14ac:dyDescent="0.3">
      <c r="A152" s="45">
        <v>12880</v>
      </c>
      <c r="B152" s="45">
        <v>2019</v>
      </c>
      <c r="C152" s="45" t="s">
        <v>601</v>
      </c>
      <c r="D152" s="48" t="s">
        <v>1144</v>
      </c>
      <c r="E152" s="48" t="s">
        <v>1374</v>
      </c>
      <c r="F152" s="48" t="s">
        <v>1406</v>
      </c>
      <c r="G152" s="48" t="s">
        <v>666</v>
      </c>
      <c r="H152" s="48" t="s">
        <v>1018</v>
      </c>
      <c r="I152" s="48" t="s">
        <v>674</v>
      </c>
      <c r="J152" s="48" t="s">
        <v>1407</v>
      </c>
      <c r="K152" s="48" t="s">
        <v>1408</v>
      </c>
      <c r="L152" s="48" t="s">
        <v>1409</v>
      </c>
      <c r="M152" s="48" t="s">
        <v>675</v>
      </c>
      <c r="N152" s="48" t="s">
        <v>590</v>
      </c>
      <c r="O152" s="45"/>
      <c r="P152" s="45"/>
      <c r="Q152" s="45" t="s">
        <v>421</v>
      </c>
      <c r="R152" s="49" t="s">
        <v>592</v>
      </c>
      <c r="S152" s="45" t="str">
        <f>CONCATENATE(Appendix_Query[[#This Row],[CoV Metric]],Appendix_Query[[#This Row],[Numbering]])</f>
        <v>% adults that are car-share members</v>
      </c>
    </row>
    <row r="153" spans="1:19" s="47" customFormat="1" ht="195" customHeight="1" x14ac:dyDescent="0.3">
      <c r="A153" s="45">
        <v>12890</v>
      </c>
      <c r="B153" s="45">
        <v>2020</v>
      </c>
      <c r="C153" s="45" t="s">
        <v>601</v>
      </c>
      <c r="D153" s="48" t="s">
        <v>1144</v>
      </c>
      <c r="E153" s="48" t="s">
        <v>1374</v>
      </c>
      <c r="F153" s="48" t="s">
        <v>1410</v>
      </c>
      <c r="G153" s="48" t="s">
        <v>584</v>
      </c>
      <c r="H153" s="48" t="s">
        <v>1411</v>
      </c>
      <c r="I153" s="48" t="s">
        <v>1412</v>
      </c>
      <c r="J153" s="48" t="s">
        <v>1413</v>
      </c>
      <c r="K153" s="48" t="s">
        <v>1414</v>
      </c>
      <c r="L153" s="48" t="s">
        <v>1415</v>
      </c>
      <c r="M153" s="48" t="s">
        <v>634</v>
      </c>
      <c r="N153" s="48" t="s">
        <v>590</v>
      </c>
      <c r="O153" s="45"/>
      <c r="P153" s="45"/>
      <c r="Q153" s="45" t="s">
        <v>421</v>
      </c>
      <c r="R153" s="49" t="s">
        <v>592</v>
      </c>
      <c r="S153" s="45" t="str">
        <f>CONCATENATE(Appendix_Query[[#This Row],[CoV Metric]],Appendix_Query[[#This Row],[Numbering]])</f>
        <v>Transit boardings (systemwide)</v>
      </c>
    </row>
    <row r="154" spans="1:19" s="47" customFormat="1" ht="195" customHeight="1" x14ac:dyDescent="0.3">
      <c r="A154" s="45">
        <v>22740</v>
      </c>
      <c r="B154" s="45">
        <v>2298</v>
      </c>
      <c r="C154" s="45" t="s">
        <v>580</v>
      </c>
      <c r="D154" s="48" t="s">
        <v>1144</v>
      </c>
      <c r="E154" s="48" t="s">
        <v>1374</v>
      </c>
      <c r="F154" s="48" t="s">
        <v>1416</v>
      </c>
      <c r="G154" s="48" t="s">
        <v>584</v>
      </c>
      <c r="H154" s="48" t="s">
        <v>1417</v>
      </c>
      <c r="I154" s="48" t="s">
        <v>1418</v>
      </c>
      <c r="J154" s="48" t="s">
        <v>1419</v>
      </c>
      <c r="K154" s="48" t="s">
        <v>1420</v>
      </c>
      <c r="L154" s="48" t="s">
        <v>634</v>
      </c>
      <c r="M154" s="48" t="s">
        <v>587</v>
      </c>
      <c r="N154" s="48" t="s">
        <v>1013</v>
      </c>
      <c r="O154" s="45"/>
      <c r="P154" s="45"/>
      <c r="Q154" s="45" t="s">
        <v>421</v>
      </c>
      <c r="R154" s="49" t="s">
        <v>592</v>
      </c>
      <c r="S154" s="45" t="str">
        <f>CONCATENATE(Appendix_Query[[#This Row],[CoV Metric]],Appendix_Query[[#This Row],[Numbering]])</f>
        <v>Number of Traffic Related Serious Injuries</v>
      </c>
    </row>
    <row r="155" spans="1:19" s="47" customFormat="1" ht="195" customHeight="1" x14ac:dyDescent="0.3">
      <c r="A155" s="45">
        <v>12810</v>
      </c>
      <c r="B155" s="45">
        <v>2011</v>
      </c>
      <c r="C155" s="45" t="s">
        <v>601</v>
      </c>
      <c r="D155" s="48" t="s">
        <v>1144</v>
      </c>
      <c r="E155" s="48" t="s">
        <v>1421</v>
      </c>
      <c r="F155" s="48" t="s">
        <v>1422</v>
      </c>
      <c r="G155" s="48" t="s">
        <v>584</v>
      </c>
      <c r="H155" s="48" t="s">
        <v>1423</v>
      </c>
      <c r="I155" s="48" t="s">
        <v>1424</v>
      </c>
      <c r="J155" s="48" t="s">
        <v>1425</v>
      </c>
      <c r="K155" s="48" t="s">
        <v>1426</v>
      </c>
      <c r="L155" s="48" t="s">
        <v>1427</v>
      </c>
      <c r="M155" s="48" t="s">
        <v>692</v>
      </c>
      <c r="N155" s="48" t="s">
        <v>711</v>
      </c>
      <c r="O155" s="45"/>
      <c r="P155" s="45"/>
      <c r="Q155" s="45" t="s">
        <v>1153</v>
      </c>
      <c r="R155" s="49" t="s">
        <v>592</v>
      </c>
      <c r="S155" s="45" t="str">
        <f>CONCATENATE(Appendix_Query[[#This Row],[CoV Metric]],Appendix_Query[[#This Row],[Numbering]])</f>
        <v># of 3rd party plan reviews approved</v>
      </c>
    </row>
    <row r="156" spans="1:19" s="47" customFormat="1" ht="195" customHeight="1" x14ac:dyDescent="0.3">
      <c r="A156" s="45">
        <v>13380</v>
      </c>
      <c r="B156" s="45">
        <v>2071</v>
      </c>
      <c r="C156" s="45" t="s">
        <v>580</v>
      </c>
      <c r="D156" s="48" t="s">
        <v>1144</v>
      </c>
      <c r="E156" s="48" t="s">
        <v>1421</v>
      </c>
      <c r="F156" s="48" t="s">
        <v>1428</v>
      </c>
      <c r="G156" s="48" t="s">
        <v>584</v>
      </c>
      <c r="H156" s="48" t="s">
        <v>1429</v>
      </c>
      <c r="I156" s="48" t="s">
        <v>1124</v>
      </c>
      <c r="J156" s="48" t="s">
        <v>923</v>
      </c>
      <c r="K156" s="48" t="s">
        <v>624</v>
      </c>
      <c r="L156" s="48" t="s">
        <v>1430</v>
      </c>
      <c r="M156" s="48" t="s">
        <v>1430</v>
      </c>
      <c r="N156" s="48" t="s">
        <v>711</v>
      </c>
      <c r="O156" s="45"/>
      <c r="P156" s="45"/>
      <c r="Q156" s="45" t="s">
        <v>1153</v>
      </c>
      <c r="R156" s="49" t="s">
        <v>592</v>
      </c>
      <c r="S156" s="45" t="str">
        <f>CONCATENATE(Appendix_Query[[#This Row],[CoV Metric]],Appendix_Query[[#This Row],[Numbering]])</f>
        <v># of encroachment cases</v>
      </c>
    </row>
    <row r="157" spans="1:19" s="47" customFormat="1" ht="195" customHeight="1" x14ac:dyDescent="0.3">
      <c r="A157" s="45">
        <v>13420</v>
      </c>
      <c r="B157" s="45">
        <v>2075</v>
      </c>
      <c r="C157" s="45" t="s">
        <v>601</v>
      </c>
      <c r="D157" s="48" t="s">
        <v>1144</v>
      </c>
      <c r="E157" s="48" t="s">
        <v>1421</v>
      </c>
      <c r="F157" s="48" t="s">
        <v>1431</v>
      </c>
      <c r="G157" s="48" t="s">
        <v>584</v>
      </c>
      <c r="H157" s="48" t="s">
        <v>1432</v>
      </c>
      <c r="I157" s="48" t="s">
        <v>1433</v>
      </c>
      <c r="J157" s="48" t="s">
        <v>1434</v>
      </c>
      <c r="K157" s="48" t="s">
        <v>1435</v>
      </c>
      <c r="L157" s="48" t="s">
        <v>977</v>
      </c>
      <c r="M157" s="48" t="s">
        <v>977</v>
      </c>
      <c r="N157" s="48" t="s">
        <v>711</v>
      </c>
      <c r="O157" s="45"/>
      <c r="P157" s="45"/>
      <c r="Q157" s="45" t="s">
        <v>1153</v>
      </c>
      <c r="R157" s="49" t="s">
        <v>592</v>
      </c>
      <c r="S157" s="45" t="str">
        <f>CONCATENATE(Appendix_Query[[#This Row],[CoV Metric]],Appendix_Query[[#This Row],[Numbering]])</f>
        <v># of 3rd party construction permits</v>
      </c>
    </row>
    <row r="158" spans="1:19" s="47" customFormat="1" ht="195" customHeight="1" x14ac:dyDescent="0.3">
      <c r="A158" s="45">
        <v>10470</v>
      </c>
      <c r="B158" s="45">
        <v>1214</v>
      </c>
      <c r="C158" s="45" t="s">
        <v>580</v>
      </c>
      <c r="D158" s="48" t="s">
        <v>1436</v>
      </c>
      <c r="E158" s="48" t="s">
        <v>1437</v>
      </c>
      <c r="F158" s="48" t="s">
        <v>1438</v>
      </c>
      <c r="G158" s="48" t="s">
        <v>584</v>
      </c>
      <c r="H158" s="48" t="s">
        <v>1439</v>
      </c>
      <c r="I158" s="48" t="s">
        <v>1440</v>
      </c>
      <c r="J158" s="48" t="s">
        <v>1441</v>
      </c>
      <c r="K158" s="48" t="s">
        <v>1442</v>
      </c>
      <c r="L158" s="48" t="s">
        <v>1443</v>
      </c>
      <c r="M158" s="48" t="s">
        <v>634</v>
      </c>
      <c r="N158" s="48" t="s">
        <v>635</v>
      </c>
      <c r="O158" s="45"/>
      <c r="P158" s="45"/>
      <c r="Q158" s="45" t="s">
        <v>1444</v>
      </c>
      <c r="R158" s="49" t="s">
        <v>592</v>
      </c>
      <c r="S158" s="45" t="str">
        <f>CONCATENATE(Appendix_Query[[#This Row],[CoV Metric]],Appendix_Query[[#This Row],[Numbering]])</f>
        <v># of garbage and green bin carts serviced</v>
      </c>
    </row>
    <row r="159" spans="1:19" s="47" customFormat="1" ht="195" customHeight="1" x14ac:dyDescent="0.3">
      <c r="A159" s="45">
        <v>12850</v>
      </c>
      <c r="B159" s="45">
        <v>2016</v>
      </c>
      <c r="C159" s="45" t="s">
        <v>601</v>
      </c>
      <c r="D159" s="48" t="s">
        <v>1436</v>
      </c>
      <c r="E159" s="48" t="s">
        <v>1437</v>
      </c>
      <c r="F159" s="48" t="s">
        <v>1445</v>
      </c>
      <c r="G159" s="48" t="s">
        <v>584</v>
      </c>
      <c r="H159" s="48" t="s">
        <v>1446</v>
      </c>
      <c r="I159" s="48" t="s">
        <v>1447</v>
      </c>
      <c r="J159" s="48" t="s">
        <v>1448</v>
      </c>
      <c r="K159" s="48" t="s">
        <v>1449</v>
      </c>
      <c r="L159" s="48" t="s">
        <v>1450</v>
      </c>
      <c r="M159" s="48" t="s">
        <v>1451</v>
      </c>
      <c r="N159" s="48" t="s">
        <v>590</v>
      </c>
      <c r="O159" s="45"/>
      <c r="P159" s="45"/>
      <c r="Q159" s="45" t="s">
        <v>1444</v>
      </c>
      <c r="R159" s="49" t="s">
        <v>592</v>
      </c>
      <c r="S159" s="45" t="str">
        <f>CONCATENATE(Appendix_Query[[#This Row],[CoV Metric]],Appendix_Query[[#This Row],[Numbering]])</f>
        <v>Residential Green Bin Collection (tonnes)</v>
      </c>
    </row>
    <row r="160" spans="1:19" s="47" customFormat="1" ht="195" customHeight="1" x14ac:dyDescent="0.3">
      <c r="A160" s="45">
        <v>13270</v>
      </c>
      <c r="B160" s="45">
        <v>2060</v>
      </c>
      <c r="C160" s="45" t="s">
        <v>580</v>
      </c>
      <c r="D160" s="48" t="s">
        <v>1436</v>
      </c>
      <c r="E160" s="48" t="s">
        <v>1437</v>
      </c>
      <c r="F160" s="48" t="s">
        <v>1452</v>
      </c>
      <c r="G160" s="48" t="s">
        <v>584</v>
      </c>
      <c r="H160" s="48" t="s">
        <v>1453</v>
      </c>
      <c r="I160" s="48" t="s">
        <v>1454</v>
      </c>
      <c r="J160" s="48" t="s">
        <v>1455</v>
      </c>
      <c r="K160" s="48" t="s">
        <v>1456</v>
      </c>
      <c r="L160" s="48" t="s">
        <v>1457</v>
      </c>
      <c r="M160" s="48" t="s">
        <v>1458</v>
      </c>
      <c r="N160" s="48" t="s">
        <v>1013</v>
      </c>
      <c r="O160" s="45"/>
      <c r="P160" s="45"/>
      <c r="Q160" s="45" t="s">
        <v>1444</v>
      </c>
      <c r="R160" s="49" t="s">
        <v>592</v>
      </c>
      <c r="S160" s="45" t="str">
        <f>CONCATENATE(Appendix_Query[[#This Row],[CoV Metric]],Appendix_Query[[#This Row],[Numbering]])</f>
        <v>Residential Garbage Collection (tonnes)</v>
      </c>
    </row>
    <row r="161" spans="1:19" s="47" customFormat="1" ht="195" customHeight="1" x14ac:dyDescent="0.3">
      <c r="A161" s="45">
        <v>13310</v>
      </c>
      <c r="B161" s="45">
        <v>2064</v>
      </c>
      <c r="C161" s="45" t="s">
        <v>580</v>
      </c>
      <c r="D161" s="48" t="s">
        <v>1436</v>
      </c>
      <c r="E161" s="48" t="s">
        <v>1437</v>
      </c>
      <c r="F161" s="48" t="s">
        <v>1459</v>
      </c>
      <c r="G161" s="48" t="s">
        <v>658</v>
      </c>
      <c r="H161" s="48" t="s">
        <v>1460</v>
      </c>
      <c r="I161" s="48" t="s">
        <v>1461</v>
      </c>
      <c r="J161" s="48" t="s">
        <v>1140</v>
      </c>
      <c r="K161" s="48" t="s">
        <v>1038</v>
      </c>
      <c r="L161" s="48" t="s">
        <v>1039</v>
      </c>
      <c r="M161" s="48" t="s">
        <v>1110</v>
      </c>
      <c r="N161" s="48" t="s">
        <v>711</v>
      </c>
      <c r="O161" s="45"/>
      <c r="P161" s="45"/>
      <c r="Q161" s="45" t="s">
        <v>1444</v>
      </c>
      <c r="R161" s="49" t="s">
        <v>592</v>
      </c>
      <c r="S161" s="45" t="str">
        <f>CONCATENATE(Appendix_Query[[#This Row],[CoV Metric]],Appendix_Query[[#This Row],[Numbering]])</f>
        <v>% of missed collections resolved within service level agreement</v>
      </c>
    </row>
    <row r="162" spans="1:19" s="47" customFormat="1" ht="195" customHeight="1" x14ac:dyDescent="0.3">
      <c r="A162" s="45">
        <v>10680</v>
      </c>
      <c r="B162" s="45">
        <v>1247</v>
      </c>
      <c r="C162" s="45" t="s">
        <v>580</v>
      </c>
      <c r="D162" s="48" t="s">
        <v>1436</v>
      </c>
      <c r="E162" s="48" t="s">
        <v>1462</v>
      </c>
      <c r="F162" s="48" t="s">
        <v>1463</v>
      </c>
      <c r="G162" s="48" t="s">
        <v>666</v>
      </c>
      <c r="H162" s="48" t="s">
        <v>1464</v>
      </c>
      <c r="I162" s="48" t="s">
        <v>1465</v>
      </c>
      <c r="J162" s="48" t="s">
        <v>1418</v>
      </c>
      <c r="K162" s="48" t="s">
        <v>1466</v>
      </c>
      <c r="L162" s="48" t="s">
        <v>1467</v>
      </c>
      <c r="M162" s="48" t="s">
        <v>1468</v>
      </c>
      <c r="N162" s="48" t="s">
        <v>1013</v>
      </c>
      <c r="O162" s="45"/>
      <c r="P162" s="45"/>
      <c r="Q162" s="45" t="s">
        <v>1469</v>
      </c>
      <c r="R162" s="49" t="s">
        <v>592</v>
      </c>
      <c r="S162" s="45" t="str">
        <f>CONCATENATE(Appendix_Query[[#This Row],[CoV Metric]],Appendix_Query[[#This Row],[Numbering]])</f>
        <v>Water consumed per capita (litres) - residential</v>
      </c>
    </row>
    <row r="163" spans="1:19" s="47" customFormat="1" ht="195" customHeight="1" x14ac:dyDescent="0.3">
      <c r="A163" s="45">
        <v>10690</v>
      </c>
      <c r="B163" s="45">
        <v>1248</v>
      </c>
      <c r="C163" s="45" t="s">
        <v>601</v>
      </c>
      <c r="D163" s="48" t="s">
        <v>1436</v>
      </c>
      <c r="E163" s="48" t="s">
        <v>1462</v>
      </c>
      <c r="F163" s="48" t="s">
        <v>1470</v>
      </c>
      <c r="G163" s="48" t="s">
        <v>666</v>
      </c>
      <c r="H163" s="48" t="s">
        <v>1471</v>
      </c>
      <c r="I163" s="48" t="s">
        <v>1472</v>
      </c>
      <c r="J163" s="48" t="s">
        <v>1473</v>
      </c>
      <c r="K163" s="48" t="s">
        <v>1474</v>
      </c>
      <c r="L163" s="48" t="s">
        <v>1475</v>
      </c>
      <c r="M163" s="48" t="s">
        <v>1476</v>
      </c>
      <c r="N163" s="48" t="s">
        <v>1013</v>
      </c>
      <c r="O163" s="45"/>
      <c r="P163" s="45"/>
      <c r="Q163" s="45" t="s">
        <v>1469</v>
      </c>
      <c r="R163" s="49" t="s">
        <v>592</v>
      </c>
      <c r="S163" s="45" t="str">
        <f>CONCATENATE(Appendix_Query[[#This Row],[CoV Metric]],Appendix_Query[[#This Row],[Numbering]])</f>
        <v>Water consumed per capita (litres) - total</v>
      </c>
    </row>
    <row r="164" spans="1:19" s="47" customFormat="1" ht="195" customHeight="1" x14ac:dyDescent="0.3">
      <c r="A164" s="45">
        <v>11720</v>
      </c>
      <c r="B164" s="45">
        <v>1592</v>
      </c>
      <c r="C164" s="45" t="s">
        <v>601</v>
      </c>
      <c r="D164" s="48" t="s">
        <v>1436</v>
      </c>
      <c r="E164" s="48" t="s">
        <v>1462</v>
      </c>
      <c r="F164" s="48" t="s">
        <v>1477</v>
      </c>
      <c r="G164" s="48" t="s">
        <v>658</v>
      </c>
      <c r="H164" s="48" t="s">
        <v>1478</v>
      </c>
      <c r="I164" s="48" t="s">
        <v>1479</v>
      </c>
      <c r="J164" s="48" t="s">
        <v>923</v>
      </c>
      <c r="K164" s="48" t="s">
        <v>1478</v>
      </c>
      <c r="L164" s="48" t="s">
        <v>1480</v>
      </c>
      <c r="M164" s="48" t="s">
        <v>1481</v>
      </c>
      <c r="N164" s="48" t="s">
        <v>1013</v>
      </c>
      <c r="O164" s="45"/>
      <c r="P164" s="45"/>
      <c r="Q164" s="45" t="s">
        <v>1469</v>
      </c>
      <c r="R164" s="49" t="s">
        <v>592</v>
      </c>
      <c r="S164" s="45" t="str">
        <f>CONCATENATE(Appendix_Query[[#This Row],[CoV Metric]],Appendix_Query[[#This Row],[Numbering]])</f>
        <v># of water main breaks</v>
      </c>
    </row>
    <row r="165" spans="1:19" s="47" customFormat="1" ht="195" customHeight="1" x14ac:dyDescent="0.3">
      <c r="A165" s="45">
        <v>11730</v>
      </c>
      <c r="B165" s="45">
        <v>1593</v>
      </c>
      <c r="C165" s="45" t="s">
        <v>580</v>
      </c>
      <c r="D165" s="48" t="s">
        <v>1436</v>
      </c>
      <c r="E165" s="48" t="s">
        <v>1462</v>
      </c>
      <c r="F165" s="48" t="s">
        <v>1482</v>
      </c>
      <c r="G165" s="48" t="s">
        <v>658</v>
      </c>
      <c r="H165" s="48" t="s">
        <v>1368</v>
      </c>
      <c r="I165" s="48" t="s">
        <v>1483</v>
      </c>
      <c r="J165" s="48" t="s">
        <v>1484</v>
      </c>
      <c r="K165" s="48" t="s">
        <v>1485</v>
      </c>
      <c r="L165" s="48" t="s">
        <v>1486</v>
      </c>
      <c r="M165" s="48" t="s">
        <v>1487</v>
      </c>
      <c r="N165" s="48" t="s">
        <v>1013</v>
      </c>
      <c r="O165" s="45"/>
      <c r="P165" s="45"/>
      <c r="Q165" s="45" t="s">
        <v>1469</v>
      </c>
      <c r="R165" s="49" t="s">
        <v>592</v>
      </c>
      <c r="S165" s="45" t="str">
        <f>CONCATENATE(Appendix_Query[[#This Row],[CoV Metric]],Appendix_Query[[#This Row],[Numbering]])</f>
        <v># of service connection breaks</v>
      </c>
    </row>
    <row r="166" spans="1:19" s="47" customFormat="1" ht="195" customHeight="1" x14ac:dyDescent="0.3">
      <c r="A166" s="45">
        <v>11750</v>
      </c>
      <c r="B166" s="45">
        <v>1609</v>
      </c>
      <c r="C166" s="45" t="s">
        <v>580</v>
      </c>
      <c r="D166" s="48" t="s">
        <v>1436</v>
      </c>
      <c r="E166" s="48" t="s">
        <v>1462</v>
      </c>
      <c r="F166" s="48" t="s">
        <v>1488</v>
      </c>
      <c r="G166" s="48" t="s">
        <v>584</v>
      </c>
      <c r="H166" s="48" t="s">
        <v>1489</v>
      </c>
      <c r="I166" s="48" t="s">
        <v>1490</v>
      </c>
      <c r="J166" s="48" t="s">
        <v>1491</v>
      </c>
      <c r="K166" s="48" t="s">
        <v>1492</v>
      </c>
      <c r="L166" s="48" t="s">
        <v>1493</v>
      </c>
      <c r="M166" s="48" t="s">
        <v>915</v>
      </c>
      <c r="N166" s="48" t="s">
        <v>635</v>
      </c>
      <c r="O166" s="45"/>
      <c r="P166" s="45"/>
      <c r="Q166" s="45" t="s">
        <v>1469</v>
      </c>
      <c r="R166" s="49" t="s">
        <v>592</v>
      </c>
      <c r="S166" s="45" t="str">
        <f>CONCATENATE(Appendix_Query[[#This Row],[CoV Metric]],Appendix_Query[[#This Row],[Numbering]])</f>
        <v># of water connections replaced</v>
      </c>
    </row>
    <row r="167" spans="1:19" s="47" customFormat="1" ht="195" customHeight="1" x14ac:dyDescent="0.3">
      <c r="A167" s="45">
        <v>12060</v>
      </c>
      <c r="B167" s="45">
        <v>1724</v>
      </c>
      <c r="C167" s="45" t="s">
        <v>601</v>
      </c>
      <c r="D167" s="48" t="s">
        <v>1436</v>
      </c>
      <c r="E167" s="48" t="s">
        <v>1462</v>
      </c>
      <c r="F167" s="48" t="s">
        <v>1494</v>
      </c>
      <c r="G167" s="48" t="s">
        <v>584</v>
      </c>
      <c r="H167" s="48" t="s">
        <v>1495</v>
      </c>
      <c r="I167" s="48" t="s">
        <v>1496</v>
      </c>
      <c r="J167" s="48" t="s">
        <v>1496</v>
      </c>
      <c r="K167" s="48" t="s">
        <v>1497</v>
      </c>
      <c r="L167" s="48" t="s">
        <v>1498</v>
      </c>
      <c r="M167" s="48" t="s">
        <v>1499</v>
      </c>
      <c r="N167" s="48" t="s">
        <v>590</v>
      </c>
      <c r="O167" s="45" t="s">
        <v>1500</v>
      </c>
      <c r="P167" s="45" t="s">
        <v>592</v>
      </c>
      <c r="Q167" s="45" t="s">
        <v>1469</v>
      </c>
      <c r="R167" s="49" t="s">
        <v>1501</v>
      </c>
      <c r="S167" s="45" t="str">
        <f>CONCATENATE(Appendix_Query[[#This Row],[CoV Metric]],Appendix_Query[[#This Row],[Numbering]])</f>
        <v>Kilometres of water pipe replaced²¹²¹</v>
      </c>
    </row>
    <row r="168" spans="1:19" s="47" customFormat="1" ht="195" customHeight="1" x14ac:dyDescent="0.3">
      <c r="A168" s="45">
        <v>22660</v>
      </c>
      <c r="B168" s="45">
        <v>2287</v>
      </c>
      <c r="C168" s="45" t="s">
        <v>580</v>
      </c>
      <c r="D168" s="48" t="s">
        <v>1436</v>
      </c>
      <c r="E168" s="48" t="s">
        <v>1462</v>
      </c>
      <c r="F168" s="48" t="s">
        <v>1502</v>
      </c>
      <c r="G168" s="48" t="s">
        <v>658</v>
      </c>
      <c r="H168" s="48" t="s">
        <v>1503</v>
      </c>
      <c r="I168" s="48" t="s">
        <v>1503</v>
      </c>
      <c r="J168" s="48" t="s">
        <v>1503</v>
      </c>
      <c r="K168" s="48" t="s">
        <v>1503</v>
      </c>
      <c r="L168" s="48" t="s">
        <v>1503</v>
      </c>
      <c r="M168" s="48" t="s">
        <v>1503</v>
      </c>
      <c r="N168" s="48" t="s">
        <v>711</v>
      </c>
      <c r="O168" s="45"/>
      <c r="P168" s="45"/>
      <c r="Q168" s="45" t="s">
        <v>1469</v>
      </c>
      <c r="R168" s="49" t="s">
        <v>592</v>
      </c>
      <c r="S168" s="45" t="str">
        <f>CONCATENATE(Appendix_Query[[#This Row],[CoV Metric]],Appendix_Query[[#This Row],[Numbering]])</f>
        <v>Percentage of Passed Water Quality Tests -  Bacteriological</v>
      </c>
    </row>
    <row r="169" spans="1:19" s="47" customFormat="1" ht="195" customHeight="1" x14ac:dyDescent="0.3">
      <c r="A169" s="45">
        <v>22660</v>
      </c>
      <c r="B169" s="45">
        <v>2288</v>
      </c>
      <c r="C169" s="45" t="s">
        <v>580</v>
      </c>
      <c r="D169" s="48" t="s">
        <v>1436</v>
      </c>
      <c r="E169" s="48" t="s">
        <v>1462</v>
      </c>
      <c r="F169" s="48" t="s">
        <v>1504</v>
      </c>
      <c r="G169" s="48" t="s">
        <v>658</v>
      </c>
      <c r="H169" s="48" t="s">
        <v>1505</v>
      </c>
      <c r="I169" s="48" t="s">
        <v>1506</v>
      </c>
      <c r="J169" s="48" t="s">
        <v>1507</v>
      </c>
      <c r="K169" s="48" t="s">
        <v>1506</v>
      </c>
      <c r="L169" s="48" t="s">
        <v>1507</v>
      </c>
      <c r="M169" s="48" t="s">
        <v>1503</v>
      </c>
      <c r="N169" s="48" t="s">
        <v>711</v>
      </c>
      <c r="O169" s="45"/>
      <c r="P169" s="45"/>
      <c r="Q169" s="45" t="s">
        <v>1469</v>
      </c>
      <c r="R169" s="49" t="s">
        <v>592</v>
      </c>
      <c r="S169" s="45" t="str">
        <f>CONCATENATE(Appendix_Query[[#This Row],[CoV Metric]],Appendix_Query[[#This Row],[Numbering]])</f>
        <v>Percentage of Passed Water Quality Tests -  Turbidity</v>
      </c>
    </row>
    <row r="170" spans="1:19" s="47" customFormat="1" ht="195" customHeight="1" x14ac:dyDescent="0.3">
      <c r="A170" s="45">
        <v>13350</v>
      </c>
      <c r="B170" s="45">
        <v>2068</v>
      </c>
      <c r="C170" s="45" t="s">
        <v>601</v>
      </c>
      <c r="D170" s="48" t="s">
        <v>1436</v>
      </c>
      <c r="E170" s="48" t="s">
        <v>1508</v>
      </c>
      <c r="F170" s="48" t="s">
        <v>1509</v>
      </c>
      <c r="G170" s="48" t="s">
        <v>584</v>
      </c>
      <c r="H170" s="48" t="s">
        <v>1510</v>
      </c>
      <c r="I170" s="48" t="s">
        <v>1510</v>
      </c>
      <c r="J170" s="48" t="s">
        <v>1511</v>
      </c>
      <c r="K170" s="48" t="s">
        <v>1512</v>
      </c>
      <c r="L170" s="48">
        <v>246</v>
      </c>
      <c r="M170" s="48">
        <v>397</v>
      </c>
      <c r="N170" s="48" t="s">
        <v>590</v>
      </c>
      <c r="O170" s="45"/>
      <c r="P170" s="45"/>
      <c r="Q170" s="45" t="s">
        <v>1513</v>
      </c>
      <c r="R170" s="49" t="s">
        <v>592</v>
      </c>
      <c r="S170" s="45" t="str">
        <f>CONCATENATE(Appendix_Query[[#This Row],[CoV Metric]],Appendix_Query[[#This Row],[Numbering]])</f>
        <v># of green infrastructure assets in street right-of-way</v>
      </c>
    </row>
    <row r="171" spans="1:19" s="47" customFormat="1" ht="195" customHeight="1" x14ac:dyDescent="0.3">
      <c r="A171" s="45">
        <v>13360</v>
      </c>
      <c r="B171" s="45">
        <v>2069</v>
      </c>
      <c r="C171" s="45" t="s">
        <v>601</v>
      </c>
      <c r="D171" s="48" t="s">
        <v>1436</v>
      </c>
      <c r="E171" s="48" t="s">
        <v>1508</v>
      </c>
      <c r="F171" s="48" t="s">
        <v>1514</v>
      </c>
      <c r="G171" s="48" t="s">
        <v>584</v>
      </c>
      <c r="H171" s="48" t="s">
        <v>1515</v>
      </c>
      <c r="I171" s="48" t="s">
        <v>1515</v>
      </c>
      <c r="J171" s="48" t="s">
        <v>1516</v>
      </c>
      <c r="K171" s="48" t="s">
        <v>1517</v>
      </c>
      <c r="L171" s="48" t="s">
        <v>1518</v>
      </c>
      <c r="M171" s="48" t="s">
        <v>1519</v>
      </c>
      <c r="N171" s="48" t="s">
        <v>590</v>
      </c>
      <c r="O171" s="45"/>
      <c r="P171" s="45"/>
      <c r="Q171" s="45" t="s">
        <v>1513</v>
      </c>
      <c r="R171" s="49" t="s">
        <v>592</v>
      </c>
      <c r="S171" s="45" t="str">
        <f>CONCATENATE(Appendix_Query[[#This Row],[CoV Metric]],Appendix_Query[[#This Row],[Numbering]])</f>
        <v>Area of street right-of-way draining to green infrastructure (hectares)</v>
      </c>
    </row>
    <row r="172" spans="1:19" s="47" customFormat="1" ht="195" customHeight="1" x14ac:dyDescent="0.3">
      <c r="A172" s="45">
        <v>22680</v>
      </c>
      <c r="B172" s="45">
        <v>2290</v>
      </c>
      <c r="C172" s="45" t="s">
        <v>601</v>
      </c>
      <c r="D172" s="48" t="s">
        <v>1436</v>
      </c>
      <c r="E172" s="48" t="s">
        <v>1520</v>
      </c>
      <c r="F172" s="48" t="s">
        <v>1521</v>
      </c>
      <c r="G172" s="48" t="s">
        <v>584</v>
      </c>
      <c r="H172" s="48" t="s">
        <v>603</v>
      </c>
      <c r="I172" s="48" t="s">
        <v>603</v>
      </c>
      <c r="J172" s="48" t="s">
        <v>603</v>
      </c>
      <c r="K172" s="48" t="s">
        <v>772</v>
      </c>
      <c r="L172" s="48" t="s">
        <v>742</v>
      </c>
      <c r="M172" s="48" t="s">
        <v>742</v>
      </c>
      <c r="N172" s="48" t="s">
        <v>590</v>
      </c>
      <c r="O172" s="45"/>
      <c r="P172" s="45"/>
      <c r="Q172" s="45" t="s">
        <v>1513</v>
      </c>
      <c r="R172" s="49" t="s">
        <v>592</v>
      </c>
      <c r="S172" s="45" t="str">
        <f>CONCATENATE(Appendix_Query[[#This Row],[CoV Metric]],Appendix_Query[[#This Row],[Numbering]])</f>
        <v># of permanent rainfall monitoring stations (rain gauges) installed</v>
      </c>
    </row>
    <row r="173" spans="1:19" s="47" customFormat="1" ht="195" customHeight="1" x14ac:dyDescent="0.3">
      <c r="A173" s="45">
        <v>22700</v>
      </c>
      <c r="B173" s="45">
        <v>2292</v>
      </c>
      <c r="C173" s="45" t="s">
        <v>601</v>
      </c>
      <c r="D173" s="48" t="s">
        <v>1436</v>
      </c>
      <c r="E173" s="48" t="s">
        <v>1520</v>
      </c>
      <c r="F173" s="48" t="s">
        <v>1522</v>
      </c>
      <c r="G173" s="48" t="s">
        <v>658</v>
      </c>
      <c r="H173" s="48" t="s">
        <v>603</v>
      </c>
      <c r="I173" s="48" t="s">
        <v>603</v>
      </c>
      <c r="J173" s="48" t="s">
        <v>603</v>
      </c>
      <c r="K173" s="48" t="s">
        <v>1523</v>
      </c>
      <c r="L173" s="48" t="s">
        <v>1524</v>
      </c>
      <c r="M173" s="48" t="s">
        <v>1525</v>
      </c>
      <c r="N173" s="48" t="s">
        <v>590</v>
      </c>
      <c r="O173" s="45"/>
      <c r="P173" s="45"/>
      <c r="Q173" s="45" t="s">
        <v>1513</v>
      </c>
      <c r="R173" s="49" t="s">
        <v>592</v>
      </c>
      <c r="S173" s="45" t="str">
        <f>CONCATENATE(Appendix_Query[[#This Row],[CoV Metric]],Appendix_Query[[#This Row],[Numbering]])</f>
        <v>% of the City sewer and drainage system with a calibrated hydraulic model</v>
      </c>
    </row>
    <row r="174" spans="1:19" s="47" customFormat="1" ht="195" customHeight="1" x14ac:dyDescent="0.3">
      <c r="A174" s="45">
        <v>22720</v>
      </c>
      <c r="B174" s="45">
        <v>2296</v>
      </c>
      <c r="C174" s="45" t="s">
        <v>601</v>
      </c>
      <c r="D174" s="48" t="s">
        <v>1436</v>
      </c>
      <c r="E174" s="48" t="s">
        <v>1520</v>
      </c>
      <c r="F174" s="48" t="s">
        <v>1526</v>
      </c>
      <c r="G174" s="48" t="s">
        <v>584</v>
      </c>
      <c r="H174" s="48" t="s">
        <v>603</v>
      </c>
      <c r="I174" s="48" t="s">
        <v>603</v>
      </c>
      <c r="J174" s="48" t="s">
        <v>603</v>
      </c>
      <c r="K174" s="48" t="s">
        <v>742</v>
      </c>
      <c r="L174" s="48" t="s">
        <v>1527</v>
      </c>
      <c r="M174" s="48" t="s">
        <v>1528</v>
      </c>
      <c r="N174" s="48" t="s">
        <v>590</v>
      </c>
      <c r="O174" s="45"/>
      <c r="P174" s="45"/>
      <c r="Q174" s="45" t="s">
        <v>1513</v>
      </c>
      <c r="R174" s="49" t="s">
        <v>592</v>
      </c>
      <c r="S174" s="45" t="str">
        <f>CONCATENATE(Appendix_Query[[#This Row],[CoV Metric]],Appendix_Query[[#This Row],[Numbering]])</f>
        <v># of permanent and temporary flow monitor stations installed</v>
      </c>
    </row>
    <row r="175" spans="1:19" s="47" customFormat="1" ht="195" customHeight="1" x14ac:dyDescent="0.3">
      <c r="A175" s="45">
        <v>22730</v>
      </c>
      <c r="B175" s="45">
        <v>2297</v>
      </c>
      <c r="C175" s="45" t="s">
        <v>601</v>
      </c>
      <c r="D175" s="48" t="s">
        <v>1436</v>
      </c>
      <c r="E175" s="48" t="s">
        <v>1520</v>
      </c>
      <c r="F175" s="48" t="s">
        <v>1529</v>
      </c>
      <c r="G175" s="48" t="s">
        <v>584</v>
      </c>
      <c r="H175" s="48" t="s">
        <v>603</v>
      </c>
      <c r="I175" s="48" t="s">
        <v>603</v>
      </c>
      <c r="J175" s="48" t="s">
        <v>603</v>
      </c>
      <c r="K175" s="48" t="s">
        <v>587</v>
      </c>
      <c r="L175" s="48" t="s">
        <v>1530</v>
      </c>
      <c r="M175" s="48" t="s">
        <v>899</v>
      </c>
      <c r="N175" s="48" t="s">
        <v>590</v>
      </c>
      <c r="O175" s="45"/>
      <c r="P175" s="45"/>
      <c r="Q175" s="45" t="s">
        <v>1513</v>
      </c>
      <c r="R175" s="49" t="s">
        <v>592</v>
      </c>
      <c r="S175" s="45" t="str">
        <f>CONCATENATE(Appendix_Query[[#This Row],[CoV Metric]],Appendix_Query[[#This Row],[Numbering]])</f>
        <v># of permanent combined sewer overflow (CSO) monitoring stations installed</v>
      </c>
    </row>
    <row r="176" spans="1:19" s="47" customFormat="1" ht="195" customHeight="1" x14ac:dyDescent="0.3">
      <c r="A176" s="45">
        <v>10610</v>
      </c>
      <c r="B176" s="45">
        <v>1237</v>
      </c>
      <c r="C176" s="45" t="s">
        <v>580</v>
      </c>
      <c r="D176" s="48" t="s">
        <v>1436</v>
      </c>
      <c r="E176" s="48" t="s">
        <v>1531</v>
      </c>
      <c r="F176" s="48" t="s">
        <v>1532</v>
      </c>
      <c r="G176" s="48" t="s">
        <v>1533</v>
      </c>
      <c r="H176" s="48" t="s">
        <v>1534</v>
      </c>
      <c r="I176" s="48" t="s">
        <v>1535</v>
      </c>
      <c r="J176" s="48" t="s">
        <v>1536</v>
      </c>
      <c r="K176" s="48" t="s">
        <v>1537</v>
      </c>
      <c r="L176" s="48" t="s">
        <v>1538</v>
      </c>
      <c r="M176" s="48" t="s">
        <v>1539</v>
      </c>
      <c r="N176" s="48" t="s">
        <v>711</v>
      </c>
      <c r="O176" s="45" t="s">
        <v>1540</v>
      </c>
      <c r="P176" s="45" t="s">
        <v>592</v>
      </c>
      <c r="Q176" s="45" t="s">
        <v>1469</v>
      </c>
      <c r="R176" s="49" t="s">
        <v>1541</v>
      </c>
      <c r="S176" s="45" t="str">
        <f>CONCATENATE(Appendix_Query[[#This Row],[CoV Metric]],Appendix_Query[[#This Row],[Numbering]])</f>
        <v>Cost per km of sewer pipe installation²²²²</v>
      </c>
    </row>
    <row r="177" spans="1:19" s="47" customFormat="1" ht="195" customHeight="1" x14ac:dyDescent="0.3">
      <c r="A177" s="45">
        <v>10620</v>
      </c>
      <c r="B177" s="45">
        <v>1238</v>
      </c>
      <c r="C177" s="45" t="s">
        <v>601</v>
      </c>
      <c r="D177" s="48" t="s">
        <v>1436</v>
      </c>
      <c r="E177" s="48" t="s">
        <v>1531</v>
      </c>
      <c r="F177" s="48" t="s">
        <v>1542</v>
      </c>
      <c r="G177" s="48" t="s">
        <v>584</v>
      </c>
      <c r="H177" s="48" t="s">
        <v>1543</v>
      </c>
      <c r="I177" s="48" t="s">
        <v>818</v>
      </c>
      <c r="J177" s="48" t="s">
        <v>1544</v>
      </c>
      <c r="K177" s="48" t="s">
        <v>1545</v>
      </c>
      <c r="L177" s="48" t="s">
        <v>1546</v>
      </c>
      <c r="M177" s="48" t="s">
        <v>1547</v>
      </c>
      <c r="N177" s="48" t="s">
        <v>590</v>
      </c>
      <c r="O177" s="45"/>
      <c r="P177" s="45"/>
      <c r="Q177" s="45" t="s">
        <v>1469</v>
      </c>
      <c r="R177" s="49" t="s">
        <v>592</v>
      </c>
      <c r="S177" s="45" t="str">
        <f>CONCATENATE(Appendix_Query[[#This Row],[CoV Metric]],Appendix_Query[[#This Row],[Numbering]])</f>
        <v>% of system that has separated storm and sanitary sewers</v>
      </c>
    </row>
    <row r="178" spans="1:19" s="47" customFormat="1" ht="195" customHeight="1" x14ac:dyDescent="0.3">
      <c r="A178" s="45">
        <v>10640</v>
      </c>
      <c r="B178" s="45">
        <v>1240</v>
      </c>
      <c r="C178" s="45" t="s">
        <v>580</v>
      </c>
      <c r="D178" s="48" t="s">
        <v>1436</v>
      </c>
      <c r="E178" s="48" t="s">
        <v>1531</v>
      </c>
      <c r="F178" s="48" t="s">
        <v>1548</v>
      </c>
      <c r="G178" s="48" t="s">
        <v>666</v>
      </c>
      <c r="H178" s="48" t="s">
        <v>1549</v>
      </c>
      <c r="I178" s="48" t="s">
        <v>1550</v>
      </c>
      <c r="J178" s="48" t="s">
        <v>1551</v>
      </c>
      <c r="K178" s="48" t="s">
        <v>1552</v>
      </c>
      <c r="L178" s="48" t="s">
        <v>1553</v>
      </c>
      <c r="M178" s="48" t="s">
        <v>1007</v>
      </c>
      <c r="N178" s="48" t="s">
        <v>1013</v>
      </c>
      <c r="O178" s="45"/>
      <c r="P178" s="45"/>
      <c r="Q178" s="45" t="s">
        <v>1469</v>
      </c>
      <c r="R178" s="49" t="s">
        <v>592</v>
      </c>
      <c r="S178" s="45" t="str">
        <f>CONCATENATE(Appendix_Query[[#This Row],[CoV Metric]],Appendix_Query[[#This Row],[Numbering]])</f>
        <v># of sewer connection trouble calls</v>
      </c>
    </row>
    <row r="179" spans="1:19" s="47" customFormat="1" ht="195" customHeight="1" x14ac:dyDescent="0.3">
      <c r="A179" s="45">
        <v>10650</v>
      </c>
      <c r="B179" s="45">
        <v>1241</v>
      </c>
      <c r="C179" s="45" t="s">
        <v>580</v>
      </c>
      <c r="D179" s="48" t="s">
        <v>1436</v>
      </c>
      <c r="E179" s="48" t="s">
        <v>1531</v>
      </c>
      <c r="F179" s="48" t="s">
        <v>1554</v>
      </c>
      <c r="G179" s="48" t="s">
        <v>666</v>
      </c>
      <c r="H179" s="48" t="s">
        <v>1555</v>
      </c>
      <c r="I179" s="48" t="s">
        <v>1556</v>
      </c>
      <c r="J179" s="48" t="s">
        <v>1557</v>
      </c>
      <c r="K179" s="48" t="s">
        <v>1558</v>
      </c>
      <c r="L179" s="48" t="s">
        <v>762</v>
      </c>
      <c r="M179" s="48" t="s">
        <v>762</v>
      </c>
      <c r="N179" s="48" t="s">
        <v>1013</v>
      </c>
      <c r="O179" s="45"/>
      <c r="P179" s="45"/>
      <c r="Q179" s="45" t="s">
        <v>1469</v>
      </c>
      <c r="R179" s="49" t="s">
        <v>592</v>
      </c>
      <c r="S179" s="45" t="str">
        <f>CONCATENATE(Appendix_Query[[#This Row],[CoV Metric]],Appendix_Query[[#This Row],[Numbering]])</f>
        <v># of home / business flooding claims received</v>
      </c>
    </row>
    <row r="180" spans="1:19" s="47" customFormat="1" ht="195" customHeight="1" x14ac:dyDescent="0.3">
      <c r="A180" s="45">
        <v>10660</v>
      </c>
      <c r="B180" s="45">
        <v>1242</v>
      </c>
      <c r="C180" s="45" t="s">
        <v>580</v>
      </c>
      <c r="D180" s="48" t="s">
        <v>1436</v>
      </c>
      <c r="E180" s="48" t="s">
        <v>1531</v>
      </c>
      <c r="F180" s="48" t="s">
        <v>1559</v>
      </c>
      <c r="G180" s="48" t="s">
        <v>666</v>
      </c>
      <c r="H180" s="48" t="s">
        <v>997</v>
      </c>
      <c r="I180" s="48" t="s">
        <v>587</v>
      </c>
      <c r="J180" s="48" t="s">
        <v>587</v>
      </c>
      <c r="K180" s="48" t="s">
        <v>770</v>
      </c>
      <c r="L180" s="48" t="s">
        <v>814</v>
      </c>
      <c r="M180" s="48" t="s">
        <v>587</v>
      </c>
      <c r="N180" s="48" t="s">
        <v>711</v>
      </c>
      <c r="O180" s="45"/>
      <c r="P180" s="45"/>
      <c r="Q180" s="45" t="s">
        <v>1469</v>
      </c>
      <c r="R180" s="49" t="s">
        <v>592</v>
      </c>
      <c r="S180" s="45" t="str">
        <f>CONCATENATE(Appendix_Query[[#This Row],[CoV Metric]],Appendix_Query[[#This Row],[Numbering]])</f>
        <v># of coliform limit exceedances (beaches and False Creek)</v>
      </c>
    </row>
    <row r="181" spans="1:19" s="47" customFormat="1" ht="195" customHeight="1" x14ac:dyDescent="0.3">
      <c r="A181" s="45">
        <v>12110</v>
      </c>
      <c r="B181" s="45">
        <v>1814</v>
      </c>
      <c r="C181" s="45" t="s">
        <v>580</v>
      </c>
      <c r="D181" s="48" t="s">
        <v>1436</v>
      </c>
      <c r="E181" s="48" t="s">
        <v>1531</v>
      </c>
      <c r="F181" s="48" t="s">
        <v>1560</v>
      </c>
      <c r="G181" s="48" t="s">
        <v>1533</v>
      </c>
      <c r="H181" s="48" t="s">
        <v>1561</v>
      </c>
      <c r="I181" s="48" t="s">
        <v>1562</v>
      </c>
      <c r="J181" s="48" t="s">
        <v>1563</v>
      </c>
      <c r="K181" s="48" t="s">
        <v>1564</v>
      </c>
      <c r="L181" s="48" t="s">
        <v>1565</v>
      </c>
      <c r="M181" s="48" t="s">
        <v>1566</v>
      </c>
      <c r="N181" s="48" t="s">
        <v>1013</v>
      </c>
      <c r="O181" s="45"/>
      <c r="P181" s="45"/>
      <c r="Q181" s="45" t="s">
        <v>1469</v>
      </c>
      <c r="R181" s="49" t="s">
        <v>592</v>
      </c>
      <c r="S181" s="45" t="str">
        <f>CONCATENATE(Appendix_Query[[#This Row],[CoV Metric]],Appendix_Query[[#This Row],[Numbering]])</f>
        <v>Cost per km branch-size sewer pipe</v>
      </c>
    </row>
    <row r="182" spans="1:19" s="47" customFormat="1" ht="195" customHeight="1" x14ac:dyDescent="0.3">
      <c r="A182" s="45">
        <v>12120</v>
      </c>
      <c r="B182" s="45">
        <v>1815</v>
      </c>
      <c r="C182" s="45" t="s">
        <v>580</v>
      </c>
      <c r="D182" s="48" t="s">
        <v>1436</v>
      </c>
      <c r="E182" s="48" t="s">
        <v>1531</v>
      </c>
      <c r="F182" s="48" t="s">
        <v>1567</v>
      </c>
      <c r="G182" s="48" t="s">
        <v>1533</v>
      </c>
      <c r="H182" s="48" t="s">
        <v>1568</v>
      </c>
      <c r="I182" s="48" t="s">
        <v>1569</v>
      </c>
      <c r="J182" s="48" t="s">
        <v>1570</v>
      </c>
      <c r="K182" s="48" t="s">
        <v>1571</v>
      </c>
      <c r="L182" s="48" t="s">
        <v>1572</v>
      </c>
      <c r="M182" s="48" t="s">
        <v>1573</v>
      </c>
      <c r="N182" s="48" t="s">
        <v>1013</v>
      </c>
      <c r="O182" s="45"/>
      <c r="P182" s="45"/>
      <c r="Q182" s="45" t="s">
        <v>1469</v>
      </c>
      <c r="R182" s="49" t="s">
        <v>592</v>
      </c>
      <c r="S182" s="45" t="str">
        <f>CONCATENATE(Appendix_Query[[#This Row],[CoV Metric]],Appendix_Query[[#This Row],[Numbering]])</f>
        <v>Cost per km trunk-size sewer pipe</v>
      </c>
    </row>
    <row r="183" spans="1:19" s="47" customFormat="1" ht="195" customHeight="1" x14ac:dyDescent="0.3">
      <c r="A183" s="45">
        <v>13320</v>
      </c>
      <c r="B183" s="45">
        <v>2065</v>
      </c>
      <c r="C183" s="45" t="s">
        <v>601</v>
      </c>
      <c r="D183" s="48" t="s">
        <v>1436</v>
      </c>
      <c r="E183" s="48" t="s">
        <v>1531</v>
      </c>
      <c r="F183" s="48" t="s">
        <v>1574</v>
      </c>
      <c r="G183" s="48" t="s">
        <v>584</v>
      </c>
      <c r="H183" s="48" t="s">
        <v>610</v>
      </c>
      <c r="I183" s="48" t="s">
        <v>1575</v>
      </c>
      <c r="J183" s="48" t="s">
        <v>1576</v>
      </c>
      <c r="K183" s="48" t="s">
        <v>1577</v>
      </c>
      <c r="L183" s="48" t="s">
        <v>1553</v>
      </c>
      <c r="M183" s="48" t="s">
        <v>1553</v>
      </c>
      <c r="N183" s="48" t="s">
        <v>711</v>
      </c>
      <c r="O183" s="45"/>
      <c r="P183" s="45"/>
      <c r="Q183" s="45" t="s">
        <v>1469</v>
      </c>
      <c r="R183" s="49" t="s">
        <v>592</v>
      </c>
      <c r="S183" s="45" t="str">
        <f>CONCATENATE(Appendix_Query[[#This Row],[CoV Metric]],Appendix_Query[[#This Row],[Numbering]])</f>
        <v># of sewer connections constructed</v>
      </c>
    </row>
    <row r="184" spans="1:19" s="47" customFormat="1" ht="195" customHeight="1" x14ac:dyDescent="0.3">
      <c r="A184" s="45">
        <v>13330</v>
      </c>
      <c r="B184" s="45">
        <v>2066</v>
      </c>
      <c r="C184" s="45" t="s">
        <v>601</v>
      </c>
      <c r="D184" s="48" t="s">
        <v>1436</v>
      </c>
      <c r="E184" s="48" t="s">
        <v>1531</v>
      </c>
      <c r="F184" s="48" t="s">
        <v>1578</v>
      </c>
      <c r="G184" s="48" t="s">
        <v>584</v>
      </c>
      <c r="H184" s="48" t="s">
        <v>1579</v>
      </c>
      <c r="I184" s="48" t="s">
        <v>1580</v>
      </c>
      <c r="J184" s="48" t="s">
        <v>1581</v>
      </c>
      <c r="K184" s="48" t="s">
        <v>1582</v>
      </c>
      <c r="L184" s="48" t="s">
        <v>1583</v>
      </c>
      <c r="M184" s="48" t="s">
        <v>1584</v>
      </c>
      <c r="N184" s="48" t="s">
        <v>590</v>
      </c>
      <c r="O184" s="45" t="s">
        <v>1585</v>
      </c>
      <c r="P184" s="45" t="s">
        <v>592</v>
      </c>
      <c r="Q184" s="45" t="s">
        <v>1469</v>
      </c>
      <c r="R184" s="49" t="s">
        <v>1586</v>
      </c>
      <c r="S184" s="45" t="str">
        <f>CONCATENATE(Appendix_Query[[#This Row],[CoV Metric]],Appendix_Query[[#This Row],[Numbering]])</f>
        <v>Kilometres of sewer pipe replaced²³²³</v>
      </c>
    </row>
    <row r="185" spans="1:19" s="47" customFormat="1" ht="195" customHeight="1" x14ac:dyDescent="0.3">
      <c r="A185" s="45">
        <v>10490</v>
      </c>
      <c r="B185" s="45">
        <v>1218</v>
      </c>
      <c r="C185" s="45" t="s">
        <v>601</v>
      </c>
      <c r="D185" s="48" t="s">
        <v>1436</v>
      </c>
      <c r="E185" s="48" t="s">
        <v>1587</v>
      </c>
      <c r="F185" s="48" t="s">
        <v>1588</v>
      </c>
      <c r="G185" s="48" t="s">
        <v>584</v>
      </c>
      <c r="H185" s="48" t="s">
        <v>1589</v>
      </c>
      <c r="I185" s="48" t="s">
        <v>1590</v>
      </c>
      <c r="J185" s="48" t="s">
        <v>1591</v>
      </c>
      <c r="K185" s="48" t="s">
        <v>1592</v>
      </c>
      <c r="L185" s="48" t="s">
        <v>1593</v>
      </c>
      <c r="M185" s="48" t="s">
        <v>1594</v>
      </c>
      <c r="N185" s="48" t="s">
        <v>590</v>
      </c>
      <c r="O185" s="45"/>
      <c r="P185" s="45"/>
      <c r="Q185" s="45" t="s">
        <v>1595</v>
      </c>
      <c r="R185" s="49" t="s">
        <v>592</v>
      </c>
      <c r="S185" s="45" t="str">
        <f>CONCATENATE(Appendix_Query[[#This Row],[CoV Metric]],Appendix_Query[[#This Row],[Numbering]])</f>
        <v>Total building floor area receiving thermal energy services from NEU (square metres)</v>
      </c>
    </row>
    <row r="186" spans="1:19" s="47" customFormat="1" ht="195" customHeight="1" x14ac:dyDescent="0.3">
      <c r="A186" s="45">
        <v>13580</v>
      </c>
      <c r="B186" s="45">
        <v>2093</v>
      </c>
      <c r="C186" s="45" t="s">
        <v>601</v>
      </c>
      <c r="D186" s="48" t="s">
        <v>1436</v>
      </c>
      <c r="E186" s="48" t="s">
        <v>1587</v>
      </c>
      <c r="F186" s="48" t="s">
        <v>1596</v>
      </c>
      <c r="G186" s="48" t="s">
        <v>666</v>
      </c>
      <c r="H186" s="48" t="s">
        <v>1597</v>
      </c>
      <c r="I186" s="48" t="s">
        <v>1598</v>
      </c>
      <c r="J186" s="48" t="s">
        <v>1597</v>
      </c>
      <c r="K186" s="48" t="s">
        <v>1248</v>
      </c>
      <c r="L186" s="48" t="s">
        <v>1599</v>
      </c>
      <c r="M186" s="48" t="s">
        <v>1069</v>
      </c>
      <c r="N186" s="48" t="s">
        <v>590</v>
      </c>
      <c r="O186" s="45"/>
      <c r="P186" s="45"/>
      <c r="Q186" s="45" t="s">
        <v>1595</v>
      </c>
      <c r="R186" s="49" t="s">
        <v>592</v>
      </c>
      <c r="S186" s="45" t="str">
        <f>CONCATENATE(Appendix_Query[[#This Row],[CoV Metric]],Appendix_Query[[#This Row],[Numbering]])</f>
        <v>% of NEU energy supplied from renewable resources</v>
      </c>
    </row>
    <row r="187" spans="1:19" s="47" customFormat="1" ht="195" customHeight="1" x14ac:dyDescent="0.3">
      <c r="A187" s="45">
        <v>22670</v>
      </c>
      <c r="B187" s="45">
        <v>2289</v>
      </c>
      <c r="C187" s="45" t="s">
        <v>601</v>
      </c>
      <c r="D187" s="48" t="s">
        <v>1436</v>
      </c>
      <c r="E187" s="48" t="s">
        <v>1600</v>
      </c>
      <c r="F187" s="48" t="s">
        <v>1601</v>
      </c>
      <c r="G187" s="48" t="s">
        <v>658</v>
      </c>
      <c r="H187" s="48" t="s">
        <v>603</v>
      </c>
      <c r="I187" s="48" t="s">
        <v>603</v>
      </c>
      <c r="J187" s="48" t="s">
        <v>603</v>
      </c>
      <c r="K187" s="48" t="s">
        <v>1524</v>
      </c>
      <c r="L187" s="48" t="s">
        <v>1602</v>
      </c>
      <c r="M187" s="48" t="s">
        <v>1525</v>
      </c>
      <c r="N187" s="48" t="s">
        <v>590</v>
      </c>
      <c r="O187" s="45"/>
      <c r="P187" s="45"/>
      <c r="Q187" s="45" t="s">
        <v>1513</v>
      </c>
      <c r="R187" s="49" t="s">
        <v>592</v>
      </c>
      <c r="S187" s="45" t="str">
        <f>CONCATENATE(Appendix_Query[[#This Row],[CoV Metric]],Appendix_Query[[#This Row],[Numbering]])</f>
        <v>% of the City covered by integrated water management plans – completed or in progress</v>
      </c>
    </row>
    <row r="188" spans="1:19" s="47" customFormat="1" ht="195" customHeight="1" x14ac:dyDescent="0.3">
      <c r="A188" s="45">
        <v>22690</v>
      </c>
      <c r="B188" s="45">
        <v>2291</v>
      </c>
      <c r="C188" s="45" t="s">
        <v>601</v>
      </c>
      <c r="D188" s="48" t="s">
        <v>1436</v>
      </c>
      <c r="E188" s="48" t="s">
        <v>1600</v>
      </c>
      <c r="F188" s="48" t="s">
        <v>1603</v>
      </c>
      <c r="G188" s="48" t="s">
        <v>584</v>
      </c>
      <c r="H188" s="48" t="s">
        <v>603</v>
      </c>
      <c r="I188" s="48" t="s">
        <v>603</v>
      </c>
      <c r="J188" s="48" t="s">
        <v>603</v>
      </c>
      <c r="K188" s="48" t="s">
        <v>1528</v>
      </c>
      <c r="L188" s="48" t="s">
        <v>757</v>
      </c>
      <c r="M188" s="48" t="s">
        <v>1604</v>
      </c>
      <c r="N188" s="48" t="s">
        <v>590</v>
      </c>
      <c r="O188" s="45"/>
      <c r="P188" s="45"/>
      <c r="Q188" s="45" t="s">
        <v>1513</v>
      </c>
      <c r="R188" s="49" t="s">
        <v>592</v>
      </c>
      <c r="S188" s="45" t="str">
        <f>CONCATENATE(Appendix_Query[[#This Row],[CoV Metric]],Appendix_Query[[#This Row],[Numbering]])</f>
        <v>Number of groundwater management plan reviews completed</v>
      </c>
    </row>
    <row r="189" spans="1:19" s="47" customFormat="1" ht="195" customHeight="1" x14ac:dyDescent="0.3">
      <c r="A189" s="45">
        <v>22690</v>
      </c>
      <c r="B189" s="45">
        <v>2295</v>
      </c>
      <c r="C189" s="45" t="s">
        <v>601</v>
      </c>
      <c r="D189" s="48" t="s">
        <v>1436</v>
      </c>
      <c r="E189" s="48" t="s">
        <v>1600</v>
      </c>
      <c r="F189" s="48" t="s">
        <v>1605</v>
      </c>
      <c r="G189" s="48" t="s">
        <v>584</v>
      </c>
      <c r="H189" s="48" t="s">
        <v>603</v>
      </c>
      <c r="I189" s="48" t="s">
        <v>603</v>
      </c>
      <c r="J189" s="48" t="s">
        <v>603</v>
      </c>
      <c r="K189" s="48" t="s">
        <v>1606</v>
      </c>
      <c r="L189" s="48" t="s">
        <v>585</v>
      </c>
      <c r="M189" s="48" t="s">
        <v>1607</v>
      </c>
      <c r="N189" s="48" t="s">
        <v>590</v>
      </c>
      <c r="O189" s="45"/>
      <c r="P189" s="45"/>
      <c r="Q189" s="45" t="s">
        <v>1513</v>
      </c>
      <c r="R189" s="49" t="s">
        <v>592</v>
      </c>
      <c r="S189" s="45" t="str">
        <f>CONCATENATE(Appendix_Query[[#This Row],[CoV Metric]],Appendix_Query[[#This Row],[Numbering]])</f>
        <v>Number of rainwater management plan reviews completed</v>
      </c>
    </row>
    <row r="190" spans="1:19" s="47" customFormat="1" ht="195" customHeight="1" x14ac:dyDescent="0.3">
      <c r="A190" s="45">
        <v>22690</v>
      </c>
      <c r="B190" s="45">
        <v>2294</v>
      </c>
      <c r="C190" s="45" t="s">
        <v>601</v>
      </c>
      <c r="D190" s="48" t="s">
        <v>1436</v>
      </c>
      <c r="E190" s="48" t="s">
        <v>1600</v>
      </c>
      <c r="F190" s="48" t="s">
        <v>1608</v>
      </c>
      <c r="G190" s="48" t="s">
        <v>584</v>
      </c>
      <c r="H190" s="48" t="s">
        <v>603</v>
      </c>
      <c r="I190" s="48" t="s">
        <v>603</v>
      </c>
      <c r="J190" s="48" t="s">
        <v>603</v>
      </c>
      <c r="K190" s="48" t="s">
        <v>1609</v>
      </c>
      <c r="L190" s="48" t="s">
        <v>624</v>
      </c>
      <c r="M190" s="48" t="s">
        <v>923</v>
      </c>
      <c r="N190" s="48" t="s">
        <v>590</v>
      </c>
      <c r="O190" s="45"/>
      <c r="P190" s="45"/>
      <c r="Q190" s="45" t="s">
        <v>1513</v>
      </c>
      <c r="R190" s="49" t="s">
        <v>592</v>
      </c>
      <c r="S190" s="45" t="str">
        <f>CONCATENATE(Appendix_Query[[#This Row],[CoV Metric]],Appendix_Query[[#This Row],[Numbering]])</f>
        <v>Number of sewer and drainage plan reviews completed</v>
      </c>
    </row>
    <row r="191" spans="1:19" s="47" customFormat="1" ht="195" customHeight="1" x14ac:dyDescent="0.3">
      <c r="A191" s="45">
        <v>10750</v>
      </c>
      <c r="B191" s="45">
        <v>1264</v>
      </c>
      <c r="C191" s="45" t="s">
        <v>601</v>
      </c>
      <c r="D191" s="48" t="s">
        <v>1436</v>
      </c>
      <c r="E191" s="48" t="s">
        <v>1610</v>
      </c>
      <c r="F191" s="48" t="s">
        <v>1611</v>
      </c>
      <c r="G191" s="48" t="s">
        <v>584</v>
      </c>
      <c r="H191" s="48" t="s">
        <v>1612</v>
      </c>
      <c r="I191" s="48" t="s">
        <v>1142</v>
      </c>
      <c r="J191" s="48" t="s">
        <v>785</v>
      </c>
      <c r="K191" s="48" t="s">
        <v>1142</v>
      </c>
      <c r="L191" s="48" t="s">
        <v>1612</v>
      </c>
      <c r="M191" s="48" t="s">
        <v>1142</v>
      </c>
      <c r="N191" s="48" t="s">
        <v>711</v>
      </c>
      <c r="O191" s="45"/>
      <c r="P191" s="45"/>
      <c r="Q191" s="45" t="s">
        <v>1444</v>
      </c>
      <c r="R191" s="49" t="s">
        <v>592</v>
      </c>
      <c r="S191" s="45" t="str">
        <f>CONCATENATE(Appendix_Query[[#This Row],[CoV Metric]],Appendix_Query[[#This Row],[Numbering]])</f>
        <v>Landfill gas collection rate (%)</v>
      </c>
    </row>
    <row r="192" spans="1:19" s="47" customFormat="1" ht="195" customHeight="1" x14ac:dyDescent="0.3">
      <c r="A192" s="45">
        <v>10760</v>
      </c>
      <c r="B192" s="45">
        <v>1266</v>
      </c>
      <c r="C192" s="45" t="s">
        <v>601</v>
      </c>
      <c r="D192" s="48" t="s">
        <v>1436</v>
      </c>
      <c r="E192" s="48" t="s">
        <v>1610</v>
      </c>
      <c r="F192" s="48" t="s">
        <v>1613</v>
      </c>
      <c r="G192" s="48" t="s">
        <v>584</v>
      </c>
      <c r="H192" s="48" t="s">
        <v>1614</v>
      </c>
      <c r="I192" s="48" t="s">
        <v>1615</v>
      </c>
      <c r="J192" s="48" t="s">
        <v>1616</v>
      </c>
      <c r="K192" s="48" t="s">
        <v>1617</v>
      </c>
      <c r="L192" s="48" t="s">
        <v>1618</v>
      </c>
      <c r="M192" s="48" t="s">
        <v>1619</v>
      </c>
      <c r="N192" s="48" t="s">
        <v>635</v>
      </c>
      <c r="O192" s="45" t="s">
        <v>1620</v>
      </c>
      <c r="P192" s="45" t="s">
        <v>592</v>
      </c>
      <c r="Q192" s="45" t="s">
        <v>1444</v>
      </c>
      <c r="R192" s="49" t="s">
        <v>1621</v>
      </c>
      <c r="S192" s="45" t="str">
        <f>CONCATENATE(Appendix_Query[[#This Row],[CoV Metric]],Appendix_Query[[#This Row],[Numbering]])</f>
        <v>Vancouver &amp; regional waste disposed to Vancouver Landfill (tonnes)²⁴²⁴</v>
      </c>
    </row>
    <row r="193" spans="1:19" s="47" customFormat="1" ht="195" customHeight="1" x14ac:dyDescent="0.3">
      <c r="A193" s="45">
        <v>12050</v>
      </c>
      <c r="B193" s="45">
        <v>1723</v>
      </c>
      <c r="C193" s="45" t="s">
        <v>580</v>
      </c>
      <c r="D193" s="48" t="s">
        <v>1436</v>
      </c>
      <c r="E193" s="48" t="s">
        <v>1610</v>
      </c>
      <c r="F193" s="48" t="s">
        <v>1622</v>
      </c>
      <c r="G193" s="48" t="s">
        <v>584</v>
      </c>
      <c r="H193" s="48" t="s">
        <v>1623</v>
      </c>
      <c r="I193" s="48" t="s">
        <v>1624</v>
      </c>
      <c r="J193" s="48" t="s">
        <v>1625</v>
      </c>
      <c r="K193" s="48" t="s">
        <v>1626</v>
      </c>
      <c r="L193" s="48" t="s">
        <v>1627</v>
      </c>
      <c r="M193" s="48" t="s">
        <v>1627</v>
      </c>
      <c r="N193" s="48" t="s">
        <v>711</v>
      </c>
      <c r="O193" s="45"/>
      <c r="P193" s="45"/>
      <c r="Q193" s="45" t="s">
        <v>1444</v>
      </c>
      <c r="R193" s="49" t="s">
        <v>592</v>
      </c>
      <c r="S193" s="45" t="str">
        <f>CONCATENATE(Appendix_Query[[#This Row],[CoV Metric]],Appendix_Query[[#This Row],[Numbering]])</f>
        <v>Vancouver and regional waste disposed of at the transfer station (tonnes)</v>
      </c>
    </row>
    <row r="194" spans="1:19" s="47" customFormat="1" ht="195" customHeight="1" x14ac:dyDescent="0.3">
      <c r="A194" s="45">
        <v>10060</v>
      </c>
      <c r="B194" s="45">
        <v>1017</v>
      </c>
      <c r="C194" s="45" t="s">
        <v>580</v>
      </c>
      <c r="D194" s="48" t="s">
        <v>1628</v>
      </c>
      <c r="E194" s="48" t="s">
        <v>1629</v>
      </c>
      <c r="F194" s="48" t="s">
        <v>1630</v>
      </c>
      <c r="G194" s="48" t="s">
        <v>584</v>
      </c>
      <c r="H194" s="48" t="s">
        <v>1631</v>
      </c>
      <c r="I194" s="48" t="s">
        <v>1632</v>
      </c>
      <c r="J194" s="48" t="s">
        <v>1633</v>
      </c>
      <c r="K194" s="48" t="s">
        <v>1634</v>
      </c>
      <c r="L194" s="48" t="s">
        <v>1635</v>
      </c>
      <c r="M194" s="48" t="s">
        <v>1636</v>
      </c>
      <c r="N194" s="48" t="s">
        <v>590</v>
      </c>
      <c r="O194" s="45"/>
      <c r="P194" s="45"/>
      <c r="Q194" s="45"/>
      <c r="R194" s="49" t="s">
        <v>592</v>
      </c>
      <c r="S194" s="45" t="str">
        <f>CONCATENATE(Appendix_Query[[#This Row],[CoV Metric]],Appendix_Query[[#This Row],[Numbering]])</f>
        <v># of tax folios</v>
      </c>
    </row>
    <row r="195" spans="1:19" s="47" customFormat="1" ht="195" customHeight="1" x14ac:dyDescent="0.3">
      <c r="A195" s="45">
        <v>11970</v>
      </c>
      <c r="B195" s="45">
        <v>1699</v>
      </c>
      <c r="C195" s="45" t="s">
        <v>580</v>
      </c>
      <c r="D195" s="48" t="s">
        <v>1628</v>
      </c>
      <c r="E195" s="48" t="s">
        <v>1629</v>
      </c>
      <c r="F195" s="48" t="s">
        <v>1637</v>
      </c>
      <c r="G195" s="48" t="s">
        <v>666</v>
      </c>
      <c r="H195" s="48" t="s">
        <v>601</v>
      </c>
      <c r="I195" s="48" t="s">
        <v>601</v>
      </c>
      <c r="J195" s="48" t="s">
        <v>601</v>
      </c>
      <c r="K195" s="48" t="s">
        <v>601</v>
      </c>
      <c r="L195" s="48" t="s">
        <v>601</v>
      </c>
      <c r="M195" s="48" t="s">
        <v>601</v>
      </c>
      <c r="N195" s="48" t="s">
        <v>711</v>
      </c>
      <c r="O195" s="45"/>
      <c r="P195" s="45"/>
      <c r="Q195" s="45"/>
      <c r="R195" s="49" t="s">
        <v>592</v>
      </c>
      <c r="S195" s="45" t="str">
        <f>CONCATENATE(Appendix_Query[[#This Row],[CoV Metric]],Appendix_Query[[#This Row],[Numbering]])</f>
        <v>Unqualified audit</v>
      </c>
    </row>
    <row r="196" spans="1:19" s="47" customFormat="1" ht="195" customHeight="1" x14ac:dyDescent="0.3">
      <c r="A196" s="45">
        <v>22460</v>
      </c>
      <c r="B196" s="45">
        <v>2268</v>
      </c>
      <c r="C196" s="45" t="s">
        <v>601</v>
      </c>
      <c r="D196" s="48" t="s">
        <v>1628</v>
      </c>
      <c r="E196" s="48" t="s">
        <v>1629</v>
      </c>
      <c r="F196" s="48" t="s">
        <v>1638</v>
      </c>
      <c r="G196" s="48" t="s">
        <v>584</v>
      </c>
      <c r="H196" s="48" t="s">
        <v>1639</v>
      </c>
      <c r="I196" s="48" t="s">
        <v>1640</v>
      </c>
      <c r="J196" s="48" t="s">
        <v>1641</v>
      </c>
      <c r="K196" s="48" t="s">
        <v>1642</v>
      </c>
      <c r="L196" s="48" t="s">
        <v>1643</v>
      </c>
      <c r="M196" s="48" t="s">
        <v>1644</v>
      </c>
      <c r="N196" s="48" t="s">
        <v>1013</v>
      </c>
      <c r="O196" s="45"/>
      <c r="P196" s="45"/>
      <c r="Q196" s="45"/>
      <c r="R196" s="49" t="s">
        <v>592</v>
      </c>
      <c r="S196" s="45" t="str">
        <f>CONCATENATE(Appendix_Query[[#This Row],[CoV Metric]],Appendix_Query[[#This Row],[Numbering]])</f>
        <v>% of tickets outstanding</v>
      </c>
    </row>
    <row r="197" spans="1:19" s="47" customFormat="1" ht="195" customHeight="1" x14ac:dyDescent="0.3">
      <c r="A197" s="45">
        <v>22470</v>
      </c>
      <c r="B197" s="45">
        <v>2269</v>
      </c>
      <c r="C197" s="45" t="s">
        <v>580</v>
      </c>
      <c r="D197" s="48" t="s">
        <v>1628</v>
      </c>
      <c r="E197" s="48" t="s">
        <v>1629</v>
      </c>
      <c r="F197" s="48" t="s">
        <v>1645</v>
      </c>
      <c r="G197" s="48" t="s">
        <v>584</v>
      </c>
      <c r="H197" s="48" t="s">
        <v>1646</v>
      </c>
      <c r="I197" s="48" t="s">
        <v>1461</v>
      </c>
      <c r="J197" s="48" t="s">
        <v>1461</v>
      </c>
      <c r="K197" s="48" t="s">
        <v>1461</v>
      </c>
      <c r="L197" s="48" t="s">
        <v>1461</v>
      </c>
      <c r="M197" s="48" t="s">
        <v>1461</v>
      </c>
      <c r="N197" s="48" t="s">
        <v>590</v>
      </c>
      <c r="O197" s="45" t="s">
        <v>1647</v>
      </c>
      <c r="P197" s="45" t="s">
        <v>592</v>
      </c>
      <c r="Q197" s="45"/>
      <c r="R197" s="49" t="s">
        <v>1648</v>
      </c>
      <c r="S197" s="45" t="str">
        <f>CONCATENATE(Appendix_Query[[#This Row],[CoV Metric]],Appendix_Query[[#This Row],[Numbering]])</f>
        <v>% of core revenue services payments received electronically²⁵²⁵</v>
      </c>
    </row>
    <row r="198" spans="1:19" s="47" customFormat="1" ht="195" customHeight="1" x14ac:dyDescent="0.3">
      <c r="A198" s="45">
        <v>12080</v>
      </c>
      <c r="B198" s="45">
        <v>1770</v>
      </c>
      <c r="C198" s="45" t="s">
        <v>601</v>
      </c>
      <c r="D198" s="48" t="s">
        <v>1628</v>
      </c>
      <c r="E198" s="48" t="s">
        <v>1649</v>
      </c>
      <c r="F198" s="48" t="s">
        <v>1650</v>
      </c>
      <c r="G198" s="48" t="s">
        <v>666</v>
      </c>
      <c r="H198" s="48" t="s">
        <v>1651</v>
      </c>
      <c r="I198" s="48" t="s">
        <v>1652</v>
      </c>
      <c r="J198" s="48" t="s">
        <v>1653</v>
      </c>
      <c r="K198" s="48" t="s">
        <v>1654</v>
      </c>
      <c r="L198" s="48" t="s">
        <v>1655</v>
      </c>
      <c r="M198" s="844">
        <v>1615</v>
      </c>
      <c r="N198" s="48" t="s">
        <v>635</v>
      </c>
      <c r="O198" s="45" t="s">
        <v>4080</v>
      </c>
      <c r="P198" s="45" t="s">
        <v>592</v>
      </c>
      <c r="Q198" s="45"/>
      <c r="R198" s="49" t="s">
        <v>1656</v>
      </c>
      <c r="S198" s="45" t="str">
        <f>CONCATENATE(Appendix_Query[[#This Row],[CoV Metric]],Appendix_Query[[#This Row],[Numbering]])</f>
        <v>Operating expenditure budget ($ millions)²⁶²⁶</v>
      </c>
    </row>
    <row r="199" spans="1:19" s="47" customFormat="1" ht="195" customHeight="1" x14ac:dyDescent="0.3">
      <c r="A199" s="45">
        <v>11550</v>
      </c>
      <c r="B199" s="45">
        <v>1449</v>
      </c>
      <c r="C199" s="45" t="s">
        <v>601</v>
      </c>
      <c r="D199" s="48" t="s">
        <v>1628</v>
      </c>
      <c r="E199" s="48" t="s">
        <v>1657</v>
      </c>
      <c r="F199" s="48" t="s">
        <v>1658</v>
      </c>
      <c r="G199" s="48" t="s">
        <v>658</v>
      </c>
      <c r="H199" s="48" t="s">
        <v>1659</v>
      </c>
      <c r="I199" s="48" t="s">
        <v>1660</v>
      </c>
      <c r="J199" s="48" t="s">
        <v>1661</v>
      </c>
      <c r="K199" s="48" t="s">
        <v>1662</v>
      </c>
      <c r="L199" s="48" t="s">
        <v>1663</v>
      </c>
      <c r="M199" s="48" t="s">
        <v>634</v>
      </c>
      <c r="N199" s="48" t="s">
        <v>635</v>
      </c>
      <c r="O199" s="45" t="s">
        <v>1664</v>
      </c>
      <c r="P199" s="45" t="s">
        <v>592</v>
      </c>
      <c r="Q199" s="45"/>
      <c r="R199" s="49" t="s">
        <v>1665</v>
      </c>
      <c r="S199" s="45" t="str">
        <f>CONCATENATE(Appendix_Query[[#This Row],[CoV Metric]],Appendix_Query[[#This Row],[Numbering]])</f>
        <v>Property Tax increase²⁷²⁷</v>
      </c>
    </row>
    <row r="200" spans="1:19" s="47" customFormat="1" ht="195" customHeight="1" x14ac:dyDescent="0.3">
      <c r="A200" s="45">
        <v>11910</v>
      </c>
      <c r="B200" s="45">
        <v>1683</v>
      </c>
      <c r="C200" s="45" t="s">
        <v>580</v>
      </c>
      <c r="D200" s="48" t="s">
        <v>1628</v>
      </c>
      <c r="E200" s="48" t="s">
        <v>1657</v>
      </c>
      <c r="F200" s="48" t="s">
        <v>1666</v>
      </c>
      <c r="G200" s="48" t="s">
        <v>658</v>
      </c>
      <c r="H200" s="48" t="s">
        <v>1667</v>
      </c>
      <c r="I200" s="48" t="s">
        <v>1668</v>
      </c>
      <c r="J200" s="48" t="s">
        <v>1669</v>
      </c>
      <c r="K200" s="48" t="s">
        <v>1670</v>
      </c>
      <c r="L200" s="48" t="s">
        <v>1671</v>
      </c>
      <c r="M200" s="48" t="s">
        <v>634</v>
      </c>
      <c r="N200" s="48" t="s">
        <v>635</v>
      </c>
      <c r="O200" s="45"/>
      <c r="P200" s="45"/>
      <c r="Q200" s="45"/>
      <c r="R200" s="49" t="s">
        <v>592</v>
      </c>
      <c r="S200" s="45" t="str">
        <f>CONCATENATE(Appendix_Query[[#This Row],[CoV Metric]],Appendix_Query[[#This Row],[Numbering]])</f>
        <v>Debt service as % of operating revenue</v>
      </c>
    </row>
    <row r="201" spans="1:19" s="47" customFormat="1" ht="195" customHeight="1" x14ac:dyDescent="0.3">
      <c r="A201" s="45">
        <v>11960</v>
      </c>
      <c r="B201" s="45">
        <v>1698</v>
      </c>
      <c r="C201" s="45" t="s">
        <v>601</v>
      </c>
      <c r="D201" s="48" t="s">
        <v>1628</v>
      </c>
      <c r="E201" s="48" t="s">
        <v>1657</v>
      </c>
      <c r="F201" s="48" t="s">
        <v>1672</v>
      </c>
      <c r="G201" s="48" t="s">
        <v>666</v>
      </c>
      <c r="H201" s="48" t="s">
        <v>1673</v>
      </c>
      <c r="I201" s="48" t="s">
        <v>1674</v>
      </c>
      <c r="J201" s="48" t="s">
        <v>1675</v>
      </c>
      <c r="K201" s="48" t="s">
        <v>1676</v>
      </c>
      <c r="L201" s="48" t="s">
        <v>1677</v>
      </c>
      <c r="M201" s="48" t="s">
        <v>1678</v>
      </c>
      <c r="N201" s="48" t="s">
        <v>635</v>
      </c>
      <c r="O201" s="45"/>
      <c r="P201" s="45"/>
      <c r="Q201" s="45"/>
      <c r="R201" s="49" t="s">
        <v>592</v>
      </c>
      <c r="S201" s="45" t="str">
        <f>CONCATENATE(Appendix_Query[[#This Row],[CoV Metric]],Appendix_Query[[#This Row],[Numbering]])</f>
        <v>Net debt per capita ($)</v>
      </c>
    </row>
    <row r="202" spans="1:19" s="47" customFormat="1" ht="195" customHeight="1" x14ac:dyDescent="0.3">
      <c r="A202" s="45">
        <v>22480</v>
      </c>
      <c r="B202" s="45">
        <v>2270</v>
      </c>
      <c r="C202" s="45" t="s">
        <v>601</v>
      </c>
      <c r="D202" s="48" t="s">
        <v>1628</v>
      </c>
      <c r="E202" s="48" t="s">
        <v>1679</v>
      </c>
      <c r="F202" s="48" t="s">
        <v>1680</v>
      </c>
      <c r="G202" s="48" t="s">
        <v>666</v>
      </c>
      <c r="H202" s="48" t="s">
        <v>603</v>
      </c>
      <c r="I202" s="48" t="s">
        <v>603</v>
      </c>
      <c r="J202" s="48" t="s">
        <v>603</v>
      </c>
      <c r="K202" s="48" t="s">
        <v>603</v>
      </c>
      <c r="L202" s="48" t="s">
        <v>1681</v>
      </c>
      <c r="M202" s="48" t="s">
        <v>1237</v>
      </c>
      <c r="N202" s="48" t="s">
        <v>590</v>
      </c>
      <c r="O202" s="45"/>
      <c r="P202" s="45"/>
      <c r="Q202" s="45"/>
      <c r="R202" s="49" t="s">
        <v>592</v>
      </c>
      <c r="S202" s="45" t="str">
        <f>CONCATENATE(Appendix_Query[[#This Row],[CoV Metric]],Appendix_Query[[#This Row],[Numbering]])</f>
        <v>CPI savings</v>
      </c>
    </row>
    <row r="203" spans="1:19" s="47" customFormat="1" ht="195" customHeight="1" x14ac:dyDescent="0.3">
      <c r="A203" s="45">
        <v>11920</v>
      </c>
      <c r="B203" s="45">
        <v>1693</v>
      </c>
      <c r="C203" s="45" t="s">
        <v>601</v>
      </c>
      <c r="D203" s="48" t="s">
        <v>1628</v>
      </c>
      <c r="E203" s="48" t="s">
        <v>1682</v>
      </c>
      <c r="F203" s="48" t="s">
        <v>1683</v>
      </c>
      <c r="G203" s="48" t="s">
        <v>584</v>
      </c>
      <c r="H203" s="48" t="s">
        <v>1684</v>
      </c>
      <c r="I203" s="48" t="s">
        <v>1685</v>
      </c>
      <c r="J203" s="48" t="s">
        <v>1686</v>
      </c>
      <c r="K203" s="48" t="s">
        <v>1687</v>
      </c>
      <c r="L203" s="48" t="s">
        <v>1688</v>
      </c>
      <c r="M203" s="48" t="s">
        <v>1689</v>
      </c>
      <c r="N203" s="48" t="s">
        <v>590</v>
      </c>
      <c r="O203" s="45"/>
      <c r="P203" s="45"/>
      <c r="Q203" s="45"/>
      <c r="R203" s="49" t="s">
        <v>592</v>
      </c>
      <c r="S203" s="45" t="str">
        <f>CONCATENATE(Appendix_Query[[#This Row],[CoV Metric]],Appendix_Query[[#This Row],[Numbering]])</f>
        <v>Value of contracts awarded ($ millions)</v>
      </c>
    </row>
    <row r="204" spans="1:19" s="47" customFormat="1" ht="195" customHeight="1" x14ac:dyDescent="0.3">
      <c r="A204" s="45">
        <v>11930</v>
      </c>
      <c r="B204" s="45">
        <v>1694</v>
      </c>
      <c r="C204" s="45" t="s">
        <v>601</v>
      </c>
      <c r="D204" s="48" t="s">
        <v>1628</v>
      </c>
      <c r="E204" s="48" t="s">
        <v>1682</v>
      </c>
      <c r="F204" s="48" t="s">
        <v>1690</v>
      </c>
      <c r="G204" s="48" t="s">
        <v>666</v>
      </c>
      <c r="H204" s="48" t="s">
        <v>1691</v>
      </c>
      <c r="I204" s="48" t="s">
        <v>1692</v>
      </c>
      <c r="J204" s="48" t="s">
        <v>1693</v>
      </c>
      <c r="K204" s="48" t="s">
        <v>1694</v>
      </c>
      <c r="L204" s="48" t="s">
        <v>1695</v>
      </c>
      <c r="M204" s="48" t="s">
        <v>1695</v>
      </c>
      <c r="N204" s="48" t="s">
        <v>711</v>
      </c>
      <c r="O204" s="45"/>
      <c r="P204" s="45"/>
      <c r="Q204" s="45"/>
      <c r="R204" s="49" t="s">
        <v>592</v>
      </c>
      <c r="S204" s="45" t="str">
        <f>CONCATENATE(Appendix_Query[[#This Row],[CoV Metric]],Appendix_Query[[#This Row],[Numbering]])</f>
        <v>% of contracts competitively bid</v>
      </c>
    </row>
    <row r="205" spans="1:19" s="47" customFormat="1" ht="195" customHeight="1" x14ac:dyDescent="0.3">
      <c r="A205" s="45">
        <v>10080</v>
      </c>
      <c r="B205" s="45">
        <v>1055</v>
      </c>
      <c r="C205" s="45" t="s">
        <v>601</v>
      </c>
      <c r="D205" s="48" t="s">
        <v>1628</v>
      </c>
      <c r="E205" s="48" t="s">
        <v>1696</v>
      </c>
      <c r="F205" s="48" t="s">
        <v>1697</v>
      </c>
      <c r="G205" s="48" t="s">
        <v>666</v>
      </c>
      <c r="H205" s="48" t="s">
        <v>1698</v>
      </c>
      <c r="I205" s="48" t="s">
        <v>1698</v>
      </c>
      <c r="J205" s="48" t="s">
        <v>1699</v>
      </c>
      <c r="K205" s="48" t="s">
        <v>1699</v>
      </c>
      <c r="L205" s="48" t="s">
        <v>1699</v>
      </c>
      <c r="M205" s="48" t="s">
        <v>1699</v>
      </c>
      <c r="N205" s="48" t="s">
        <v>711</v>
      </c>
      <c r="O205" s="45"/>
      <c r="P205" s="45"/>
      <c r="Q205" s="45"/>
      <c r="R205" s="49" t="s">
        <v>592</v>
      </c>
      <c r="S205" s="45" t="str">
        <f>CONCATENATE(Appendix_Query[[#This Row],[CoV Metric]],Appendix_Query[[#This Row],[Numbering]])</f>
        <v>City of Vancouver credit rating</v>
      </c>
    </row>
    <row r="206" spans="1:19" s="47" customFormat="1" ht="195" customHeight="1" x14ac:dyDescent="0.3">
      <c r="A206" s="45">
        <v>11950</v>
      </c>
      <c r="B206" s="45">
        <v>1697</v>
      </c>
      <c r="C206" s="45" t="s">
        <v>601</v>
      </c>
      <c r="D206" s="48" t="s">
        <v>1628</v>
      </c>
      <c r="E206" s="48" t="s">
        <v>1696</v>
      </c>
      <c r="F206" s="48" t="s">
        <v>1700</v>
      </c>
      <c r="G206" s="48" t="s">
        <v>658</v>
      </c>
      <c r="H206" s="48" t="s">
        <v>1701</v>
      </c>
      <c r="I206" s="48" t="s">
        <v>1702</v>
      </c>
      <c r="J206" s="48" t="s">
        <v>1703</v>
      </c>
      <c r="K206" s="48" t="s">
        <v>1704</v>
      </c>
      <c r="L206" s="48" t="s">
        <v>1705</v>
      </c>
      <c r="M206" s="48" t="s">
        <v>1704</v>
      </c>
      <c r="N206" s="48" t="s">
        <v>635</v>
      </c>
      <c r="O206" s="45"/>
      <c r="P206" s="45"/>
      <c r="Q206" s="45"/>
      <c r="R206" s="49" t="s">
        <v>592</v>
      </c>
      <c r="S206" s="45" t="str">
        <f>CONCATENATE(Appendix_Query[[#This Row],[CoV Metric]],Appendix_Query[[#This Row],[Numbering]])</f>
        <v>Average rate of return on investments</v>
      </c>
    </row>
    <row r="207" spans="1:19" s="47" customFormat="1" ht="195" customHeight="1" x14ac:dyDescent="0.3">
      <c r="A207" s="45">
        <v>22490</v>
      </c>
      <c r="B207" s="45">
        <v>2271</v>
      </c>
      <c r="C207" s="45" t="s">
        <v>601</v>
      </c>
      <c r="D207" s="48" t="s">
        <v>1628</v>
      </c>
      <c r="E207" s="48" t="s">
        <v>1696</v>
      </c>
      <c r="F207" s="48" t="s">
        <v>1706</v>
      </c>
      <c r="G207" s="48" t="s">
        <v>666</v>
      </c>
      <c r="H207" s="48" t="s">
        <v>603</v>
      </c>
      <c r="I207" s="48" t="s">
        <v>603</v>
      </c>
      <c r="J207" s="48" t="s">
        <v>603</v>
      </c>
      <c r="K207" s="48" t="s">
        <v>603</v>
      </c>
      <c r="L207" s="48" t="s">
        <v>1707</v>
      </c>
      <c r="M207" s="48" t="s">
        <v>1707</v>
      </c>
      <c r="N207" s="48" t="s">
        <v>711</v>
      </c>
      <c r="O207" s="45"/>
      <c r="P207" s="45"/>
      <c r="Q207" s="45"/>
      <c r="R207" s="49" t="s">
        <v>592</v>
      </c>
      <c r="S207" s="45" t="str">
        <f>CONCATENATE(Appendix_Query[[#This Row],[CoV Metric]],Appendix_Query[[#This Row],[Numbering]])</f>
        <v>Cash flow generation ratio</v>
      </c>
    </row>
    <row r="208" spans="1:19" s="47" customFormat="1" ht="195" customHeight="1" x14ac:dyDescent="0.3">
      <c r="A208" s="45">
        <v>22500</v>
      </c>
      <c r="B208" s="45">
        <v>2272</v>
      </c>
      <c r="C208" s="45" t="s">
        <v>601</v>
      </c>
      <c r="D208" s="48" t="s">
        <v>1628</v>
      </c>
      <c r="E208" s="48" t="s">
        <v>1696</v>
      </c>
      <c r="F208" s="48" t="s">
        <v>1708</v>
      </c>
      <c r="G208" s="48" t="s">
        <v>666</v>
      </c>
      <c r="H208" s="48" t="s">
        <v>603</v>
      </c>
      <c r="I208" s="48" t="s">
        <v>603</v>
      </c>
      <c r="J208" s="48" t="s">
        <v>603</v>
      </c>
      <c r="K208" s="48" t="s">
        <v>603</v>
      </c>
      <c r="L208" s="48" t="s">
        <v>1709</v>
      </c>
      <c r="M208" s="48" t="s">
        <v>1709</v>
      </c>
      <c r="N208" s="48" t="s">
        <v>711</v>
      </c>
      <c r="O208" s="45"/>
      <c r="P208" s="45"/>
      <c r="Q208" s="45"/>
      <c r="R208" s="49" t="s">
        <v>592</v>
      </c>
      <c r="S208" s="45" t="str">
        <f>CONCATENATE(Appendix_Query[[#This Row],[CoV Metric]],Appendix_Query[[#This Row],[Numbering]])</f>
        <v>Debt service coverage ratio</v>
      </c>
    </row>
    <row r="209" spans="1:19" s="47" customFormat="1" ht="195" customHeight="1" x14ac:dyDescent="0.3">
      <c r="A209" s="45">
        <v>11570</v>
      </c>
      <c r="B209" s="45">
        <v>1479</v>
      </c>
      <c r="C209" s="45" t="s">
        <v>601</v>
      </c>
      <c r="D209" s="48" t="s">
        <v>1710</v>
      </c>
      <c r="E209" s="48" t="s">
        <v>1711</v>
      </c>
      <c r="F209" s="48" t="s">
        <v>1712</v>
      </c>
      <c r="G209" s="48" t="s">
        <v>666</v>
      </c>
      <c r="H209" s="48" t="s">
        <v>1713</v>
      </c>
      <c r="I209" s="48" t="s">
        <v>1714</v>
      </c>
      <c r="J209" s="48" t="s">
        <v>1715</v>
      </c>
      <c r="K209" s="48" t="s">
        <v>1716</v>
      </c>
      <c r="L209" s="48" t="s">
        <v>1324</v>
      </c>
      <c r="M209" s="48" t="s">
        <v>634</v>
      </c>
      <c r="N209" s="48" t="s">
        <v>1013</v>
      </c>
      <c r="O209" s="45" t="s">
        <v>1717</v>
      </c>
      <c r="P209" s="45" t="s">
        <v>592</v>
      </c>
      <c r="Q209" s="45"/>
      <c r="R209" s="49" t="s">
        <v>1718</v>
      </c>
      <c r="S209" s="45" t="str">
        <f>CONCATENATE(Appendix_Query[[#This Row],[CoV Metric]],Appendix_Query[[#This Row],[Numbering]])</f>
        <v>Time-loss injuries per 100 workers²⁸²⁸</v>
      </c>
    </row>
    <row r="210" spans="1:19" s="47" customFormat="1" ht="195" customHeight="1" x14ac:dyDescent="0.3">
      <c r="A210" s="45">
        <v>11580</v>
      </c>
      <c r="B210" s="45">
        <v>1480</v>
      </c>
      <c r="C210" s="45" t="s">
        <v>580</v>
      </c>
      <c r="D210" s="48" t="s">
        <v>1710</v>
      </c>
      <c r="E210" s="48" t="s">
        <v>1711</v>
      </c>
      <c r="F210" s="48" t="s">
        <v>1719</v>
      </c>
      <c r="G210" s="48" t="s">
        <v>666</v>
      </c>
      <c r="H210" s="48" t="s">
        <v>1720</v>
      </c>
      <c r="I210" s="48" t="s">
        <v>1721</v>
      </c>
      <c r="J210" s="48" t="s">
        <v>1722</v>
      </c>
      <c r="K210" s="48" t="s">
        <v>1723</v>
      </c>
      <c r="L210" s="48" t="s">
        <v>898</v>
      </c>
      <c r="M210" s="48" t="s">
        <v>634</v>
      </c>
      <c r="N210" s="48" t="s">
        <v>1013</v>
      </c>
      <c r="O210" s="45"/>
      <c r="P210" s="45"/>
      <c r="Q210" s="45"/>
      <c r="R210" s="49" t="s">
        <v>592</v>
      </c>
      <c r="S210" s="45" t="str">
        <f>CONCATENATE(Appendix_Query[[#This Row],[CoV Metric]],Appendix_Query[[#This Row],[Numbering]])</f>
        <v>Average attendance rate - days lost</v>
      </c>
    </row>
    <row r="211" spans="1:19" s="47" customFormat="1" ht="195" customHeight="1" x14ac:dyDescent="0.3">
      <c r="A211" s="45">
        <v>12150</v>
      </c>
      <c r="B211" s="45">
        <v>1849</v>
      </c>
      <c r="C211" s="45" t="s">
        <v>580</v>
      </c>
      <c r="D211" s="48" t="s">
        <v>1710</v>
      </c>
      <c r="E211" s="48" t="s">
        <v>1711</v>
      </c>
      <c r="F211" s="48" t="s">
        <v>1724</v>
      </c>
      <c r="G211" s="48" t="s">
        <v>666</v>
      </c>
      <c r="H211" s="48" t="s">
        <v>603</v>
      </c>
      <c r="I211" s="48" t="s">
        <v>749</v>
      </c>
      <c r="J211" s="48" t="s">
        <v>1725</v>
      </c>
      <c r="K211" s="48" t="s">
        <v>1726</v>
      </c>
      <c r="L211" s="48" t="s">
        <v>1727</v>
      </c>
      <c r="M211" s="48" t="s">
        <v>634</v>
      </c>
      <c r="N211" s="48" t="s">
        <v>1013</v>
      </c>
      <c r="O211" s="45"/>
      <c r="P211" s="45"/>
      <c r="Q211" s="45"/>
      <c r="R211" s="49" t="s">
        <v>592</v>
      </c>
      <c r="S211" s="45" t="str">
        <f>CONCATENATE(Appendix_Query[[#This Row],[CoV Metric]],Appendix_Query[[#This Row],[Numbering]])</f>
        <v>Total # of time-loss claims submitted to WorkSafe BC</v>
      </c>
    </row>
    <row r="212" spans="1:19" s="47" customFormat="1" ht="195" customHeight="1" x14ac:dyDescent="0.3">
      <c r="A212" s="45">
        <v>12160</v>
      </c>
      <c r="B212" s="45">
        <v>1850</v>
      </c>
      <c r="C212" s="45" t="s">
        <v>580</v>
      </c>
      <c r="D212" s="48" t="s">
        <v>1710</v>
      </c>
      <c r="E212" s="48" t="s">
        <v>1711</v>
      </c>
      <c r="F212" s="48" t="s">
        <v>1728</v>
      </c>
      <c r="G212" s="48" t="s">
        <v>666</v>
      </c>
      <c r="H212" s="48" t="s">
        <v>603</v>
      </c>
      <c r="I212" s="48" t="s">
        <v>1468</v>
      </c>
      <c r="J212" s="48" t="s">
        <v>1729</v>
      </c>
      <c r="K212" s="48" t="s">
        <v>1730</v>
      </c>
      <c r="L212" s="48" t="s">
        <v>1731</v>
      </c>
      <c r="M212" s="48" t="s">
        <v>634</v>
      </c>
      <c r="N212" s="48" t="s">
        <v>1013</v>
      </c>
      <c r="O212" s="45"/>
      <c r="P212" s="45"/>
      <c r="Q212" s="45"/>
      <c r="R212" s="49" t="s">
        <v>592</v>
      </c>
      <c r="S212" s="45" t="str">
        <f>CONCATENATE(Appendix_Query[[#This Row],[CoV Metric]],Appendix_Query[[#This Row],[Numbering]])</f>
        <v>Total # of health care only claims submitted to Work Safe BC</v>
      </c>
    </row>
    <row r="213" spans="1:19" s="47" customFormat="1" ht="195" customHeight="1" x14ac:dyDescent="0.3">
      <c r="A213" s="45">
        <v>13030</v>
      </c>
      <c r="B213" s="45">
        <v>2035</v>
      </c>
      <c r="C213" s="45" t="s">
        <v>580</v>
      </c>
      <c r="D213" s="48" t="s">
        <v>1710</v>
      </c>
      <c r="E213" s="48" t="s">
        <v>1711</v>
      </c>
      <c r="F213" s="48" t="s">
        <v>1732</v>
      </c>
      <c r="G213" s="48" t="s">
        <v>584</v>
      </c>
      <c r="H213" s="48" t="s">
        <v>1530</v>
      </c>
      <c r="I213" s="48" t="s">
        <v>1733</v>
      </c>
      <c r="J213" s="48" t="s">
        <v>754</v>
      </c>
      <c r="K213" s="48" t="s">
        <v>1530</v>
      </c>
      <c r="L213" s="48" t="s">
        <v>1734</v>
      </c>
      <c r="M213" s="48" t="s">
        <v>634</v>
      </c>
      <c r="N213" s="48" t="s">
        <v>1013</v>
      </c>
      <c r="O213" s="45"/>
      <c r="P213" s="45"/>
      <c r="Q213" s="45"/>
      <c r="R213" s="49" t="s">
        <v>592</v>
      </c>
      <c r="S213" s="45" t="str">
        <f>CONCATENATE(Appendix_Query[[#This Row],[CoV Metric]],Appendix_Query[[#This Row],[Numbering]])</f>
        <v>Total # of WorkSafe BC orders</v>
      </c>
    </row>
    <row r="214" spans="1:19" s="47" customFormat="1" ht="195" customHeight="1" x14ac:dyDescent="0.3">
      <c r="A214" s="45">
        <v>12140</v>
      </c>
      <c r="B214" s="45">
        <v>1848</v>
      </c>
      <c r="C214" s="45" t="s">
        <v>580</v>
      </c>
      <c r="D214" s="48" t="s">
        <v>1710</v>
      </c>
      <c r="E214" s="48" t="s">
        <v>1735</v>
      </c>
      <c r="F214" s="48" t="s">
        <v>1736</v>
      </c>
      <c r="G214" s="48" t="s">
        <v>658</v>
      </c>
      <c r="H214" s="48" t="s">
        <v>603</v>
      </c>
      <c r="I214" s="48" t="s">
        <v>603</v>
      </c>
      <c r="J214" s="48" t="s">
        <v>1737</v>
      </c>
      <c r="K214" s="48" t="s">
        <v>1738</v>
      </c>
      <c r="L214" s="48" t="s">
        <v>1737</v>
      </c>
      <c r="M214" s="48" t="s">
        <v>634</v>
      </c>
      <c r="N214" s="48" t="s">
        <v>1013</v>
      </c>
      <c r="O214" s="45"/>
      <c r="P214" s="45"/>
      <c r="Q214" s="45"/>
      <c r="R214" s="49" t="s">
        <v>592</v>
      </c>
      <c r="S214" s="45" t="str">
        <f>CONCATENATE(Appendix_Query[[#This Row],[CoV Metric]],Appendix_Query[[#This Row],[Numbering]])</f>
        <v>Average time to fill (days)</v>
      </c>
    </row>
    <row r="215" spans="1:19" s="47" customFormat="1" ht="195" customHeight="1" x14ac:dyDescent="0.3">
      <c r="A215" s="45">
        <v>13020</v>
      </c>
      <c r="B215" s="45">
        <v>2034</v>
      </c>
      <c r="C215" s="45" t="s">
        <v>601</v>
      </c>
      <c r="D215" s="48" t="s">
        <v>1710</v>
      </c>
      <c r="E215" s="48" t="s">
        <v>1735</v>
      </c>
      <c r="F215" s="48" t="s">
        <v>1739</v>
      </c>
      <c r="G215" s="48" t="s">
        <v>666</v>
      </c>
      <c r="H215" s="48" t="s">
        <v>1740</v>
      </c>
      <c r="I215" s="48" t="s">
        <v>1741</v>
      </c>
      <c r="J215" s="48" t="s">
        <v>1737</v>
      </c>
      <c r="K215" s="48" t="s">
        <v>853</v>
      </c>
      <c r="L215" s="48" t="s">
        <v>1742</v>
      </c>
      <c r="M215" s="48" t="s">
        <v>634</v>
      </c>
      <c r="N215" s="48" t="s">
        <v>1013</v>
      </c>
      <c r="O215" s="45" t="s">
        <v>1743</v>
      </c>
      <c r="P215" s="45" t="s">
        <v>592</v>
      </c>
      <c r="Q215" s="45"/>
      <c r="R215" s="49" t="s">
        <v>1744</v>
      </c>
      <c r="S215" s="45" t="str">
        <f>CONCATENATE(Appendix_Query[[#This Row],[CoV Metric]],Appendix_Query[[#This Row],[Numbering]])</f>
        <v>Voluntary turnover &lt; 3 years²⁹²⁹</v>
      </c>
    </row>
    <row r="216" spans="1:19" s="47" customFormat="1" ht="195" customHeight="1" x14ac:dyDescent="0.3">
      <c r="A216" s="45">
        <v>13040</v>
      </c>
      <c r="B216" s="45">
        <v>2036</v>
      </c>
      <c r="C216" s="45" t="s">
        <v>601</v>
      </c>
      <c r="D216" s="48" t="s">
        <v>1710</v>
      </c>
      <c r="E216" s="48" t="s">
        <v>1735</v>
      </c>
      <c r="F216" s="48" t="s">
        <v>1745</v>
      </c>
      <c r="G216" s="48" t="s">
        <v>666</v>
      </c>
      <c r="H216" s="48" t="s">
        <v>603</v>
      </c>
      <c r="I216" s="48" t="s">
        <v>603</v>
      </c>
      <c r="J216" s="48" t="s">
        <v>1525</v>
      </c>
      <c r="K216" s="48" t="s">
        <v>1746</v>
      </c>
      <c r="L216" s="48" t="s">
        <v>1747</v>
      </c>
      <c r="M216" s="48" t="s">
        <v>1012</v>
      </c>
      <c r="N216" s="48" t="s">
        <v>590</v>
      </c>
      <c r="O216" s="45" t="s">
        <v>592</v>
      </c>
      <c r="P216" s="45" t="s">
        <v>592</v>
      </c>
      <c r="Q216" s="45"/>
      <c r="R216" s="49" t="s">
        <v>592</v>
      </c>
      <c r="S216" s="45" t="str">
        <f>CONCATENATE(Appendix_Query[[#This Row],[CoV Metric]],Appendix_Query[[#This Row],[Numbering]])</f>
        <v>% of female hires in under-represented occupations</v>
      </c>
    </row>
    <row r="217" spans="1:19" s="47" customFormat="1" ht="195" customHeight="1" x14ac:dyDescent="0.3">
      <c r="A217" s="45">
        <v>13050</v>
      </c>
      <c r="B217" s="45">
        <v>2037</v>
      </c>
      <c r="C217" s="45" t="s">
        <v>601</v>
      </c>
      <c r="D217" s="48" t="s">
        <v>1710</v>
      </c>
      <c r="E217" s="48" t="s">
        <v>1735</v>
      </c>
      <c r="F217" s="48" t="s">
        <v>1748</v>
      </c>
      <c r="G217" s="48" t="s">
        <v>584</v>
      </c>
      <c r="H217" s="48" t="s">
        <v>603</v>
      </c>
      <c r="I217" s="48" t="s">
        <v>603</v>
      </c>
      <c r="J217" s="48" t="s">
        <v>675</v>
      </c>
      <c r="K217" s="48" t="s">
        <v>1749</v>
      </c>
      <c r="L217" s="48" t="s">
        <v>1597</v>
      </c>
      <c r="M217" s="48" t="s">
        <v>1247</v>
      </c>
      <c r="N217" s="48" t="s">
        <v>711</v>
      </c>
      <c r="O217" s="45"/>
      <c r="P217" s="45"/>
      <c r="Q217" s="45"/>
      <c r="R217" s="49" t="s">
        <v>592</v>
      </c>
      <c r="S217" s="45" t="str">
        <f>CONCATENATE(Appendix_Query[[#This Row],[CoV Metric]],Appendix_Query[[#This Row],[Numbering]])</f>
        <v>Hires and promotions - women in senior management</v>
      </c>
    </row>
    <row r="218" spans="1:19" s="47" customFormat="1" ht="195" customHeight="1" x14ac:dyDescent="0.3">
      <c r="A218" s="45">
        <v>13450</v>
      </c>
      <c r="B218" s="45">
        <v>2078</v>
      </c>
      <c r="C218" s="45" t="s">
        <v>601</v>
      </c>
      <c r="D218" s="48" t="s">
        <v>1750</v>
      </c>
      <c r="E218" s="48" t="s">
        <v>1751</v>
      </c>
      <c r="F218" s="48" t="s">
        <v>1752</v>
      </c>
      <c r="G218" s="48" t="s">
        <v>584</v>
      </c>
      <c r="H218" s="48" t="s">
        <v>603</v>
      </c>
      <c r="I218" s="48" t="s">
        <v>603</v>
      </c>
      <c r="J218" s="48" t="s">
        <v>1753</v>
      </c>
      <c r="K218" s="48" t="s">
        <v>1754</v>
      </c>
      <c r="L218" s="48" t="s">
        <v>1755</v>
      </c>
      <c r="M218" s="48" t="s">
        <v>1756</v>
      </c>
      <c r="N218" s="48" t="s">
        <v>590</v>
      </c>
      <c r="O218" s="45"/>
      <c r="P218" s="45"/>
      <c r="Q218" s="45"/>
      <c r="R218" s="49" t="s">
        <v>592</v>
      </c>
      <c r="S218" s="45" t="str">
        <f>CONCATENATE(Appendix_Query[[#This Row],[CoV Metric]],Appendix_Query[[#This Row],[Numbering]])</f>
        <v>Cumulative # of purpose-built market rental housing units approved under the Housing Vancouver Strategy (2018-2027)</v>
      </c>
    </row>
    <row r="219" spans="1:19" s="47" customFormat="1" ht="195" customHeight="1" x14ac:dyDescent="0.3">
      <c r="A219" s="45">
        <v>13460</v>
      </c>
      <c r="B219" s="45">
        <v>2079</v>
      </c>
      <c r="C219" s="45" t="s">
        <v>601</v>
      </c>
      <c r="D219" s="48" t="s">
        <v>1750</v>
      </c>
      <c r="E219" s="48" t="s">
        <v>1751</v>
      </c>
      <c r="F219" s="48" t="s">
        <v>1757</v>
      </c>
      <c r="G219" s="48" t="s">
        <v>584</v>
      </c>
      <c r="H219" s="48" t="s">
        <v>603</v>
      </c>
      <c r="I219" s="48" t="s">
        <v>603</v>
      </c>
      <c r="J219" s="48" t="s">
        <v>1758</v>
      </c>
      <c r="K219" s="48" t="s">
        <v>1759</v>
      </c>
      <c r="L219" s="48" t="s">
        <v>1760</v>
      </c>
      <c r="M219" s="48" t="s">
        <v>1761</v>
      </c>
      <c r="N219" s="48" t="s">
        <v>590</v>
      </c>
      <c r="O219" s="45" t="s">
        <v>613</v>
      </c>
      <c r="P219" s="45" t="s">
        <v>592</v>
      </c>
      <c r="Q219" s="45"/>
      <c r="R219" s="49" t="s">
        <v>614</v>
      </c>
      <c r="S219" s="45" t="str">
        <f>CONCATENATE(Appendix_Query[[#This Row],[CoV Metric]],Appendix_Query[[#This Row],[Numbering]])</f>
        <v>Cumulative # of purpose-built market rental housing units completed under the Housing Vancouver Strategy (2018-2027)³³</v>
      </c>
    </row>
    <row r="220" spans="1:19" s="47" customFormat="1" ht="195" customHeight="1" x14ac:dyDescent="0.3">
      <c r="A220" s="45">
        <v>13470</v>
      </c>
      <c r="B220" s="45">
        <v>2080</v>
      </c>
      <c r="C220" s="45" t="s">
        <v>601</v>
      </c>
      <c r="D220" s="48" t="s">
        <v>1750</v>
      </c>
      <c r="E220" s="48" t="s">
        <v>1751</v>
      </c>
      <c r="F220" s="48" t="s">
        <v>1762</v>
      </c>
      <c r="G220" s="48" t="s">
        <v>584</v>
      </c>
      <c r="H220" s="48" t="s">
        <v>603</v>
      </c>
      <c r="I220" s="48" t="s">
        <v>603</v>
      </c>
      <c r="J220" s="48" t="s">
        <v>1763</v>
      </c>
      <c r="K220" s="48" t="s">
        <v>1764</v>
      </c>
      <c r="L220" s="48" t="s">
        <v>1765</v>
      </c>
      <c r="M220" s="48" t="s">
        <v>1766</v>
      </c>
      <c r="N220" s="48" t="s">
        <v>590</v>
      </c>
      <c r="O220" s="45"/>
      <c r="P220" s="45"/>
      <c r="Q220" s="45"/>
      <c r="R220" s="49" t="s">
        <v>592</v>
      </c>
      <c r="S220" s="45" t="str">
        <f>CONCATENATE(Appendix_Query[[#This Row],[CoV Metric]],Appendix_Query[[#This Row],[Numbering]])</f>
        <v>Cumulative Family Units approved under the Housing Vancouver Strategy (2018-2027)</v>
      </c>
    </row>
    <row r="221" spans="1:19" s="47" customFormat="1" ht="195" customHeight="1" x14ac:dyDescent="0.3">
      <c r="A221" s="45">
        <v>13480</v>
      </c>
      <c r="B221" s="45">
        <v>2081</v>
      </c>
      <c r="C221" s="45" t="s">
        <v>601</v>
      </c>
      <c r="D221" s="48" t="s">
        <v>1750</v>
      </c>
      <c r="E221" s="48" t="s">
        <v>1751</v>
      </c>
      <c r="F221" s="48" t="s">
        <v>1767</v>
      </c>
      <c r="G221" s="48" t="s">
        <v>584</v>
      </c>
      <c r="H221" s="48" t="s">
        <v>603</v>
      </c>
      <c r="I221" s="48" t="s">
        <v>603</v>
      </c>
      <c r="J221" s="48" t="s">
        <v>1768</v>
      </c>
      <c r="K221" s="48" t="s">
        <v>1769</v>
      </c>
      <c r="L221" s="48" t="s">
        <v>1770</v>
      </c>
      <c r="M221" s="48" t="s">
        <v>1771</v>
      </c>
      <c r="N221" s="48" t="s">
        <v>590</v>
      </c>
      <c r="O221" s="45"/>
      <c r="P221" s="45"/>
      <c r="Q221" s="45"/>
      <c r="R221" s="49" t="s">
        <v>592</v>
      </c>
      <c r="S221" s="45" t="str">
        <f>CONCATENATE(Appendix_Query[[#This Row],[CoV Metric]],Appendix_Query[[#This Row],[Numbering]])</f>
        <v>Cumulative # of units affordable to incomes earning &lt;$80,000 (Social, supportive, TMH, MIRHPP and PB-rental housing) under the Housing Vancouver Strategy (2018-2027): Actual Approved</v>
      </c>
    </row>
    <row r="222" spans="1:19" s="47" customFormat="1" ht="195" customHeight="1" x14ac:dyDescent="0.3">
      <c r="A222" s="45">
        <v>13490</v>
      </c>
      <c r="B222" s="45">
        <v>2082</v>
      </c>
      <c r="C222" s="45" t="s">
        <v>580</v>
      </c>
      <c r="D222" s="48" t="s">
        <v>1750</v>
      </c>
      <c r="E222" s="48" t="s">
        <v>1751</v>
      </c>
      <c r="F222" s="48" t="s">
        <v>1772</v>
      </c>
      <c r="G222" s="48" t="s">
        <v>584</v>
      </c>
      <c r="H222" s="48" t="s">
        <v>1773</v>
      </c>
      <c r="I222" s="48" t="s">
        <v>1774</v>
      </c>
      <c r="J222" s="48" t="s">
        <v>1775</v>
      </c>
      <c r="K222" s="48" t="s">
        <v>1776</v>
      </c>
      <c r="L222" s="48" t="s">
        <v>1777</v>
      </c>
      <c r="M222" s="48" t="s">
        <v>1778</v>
      </c>
      <c r="N222" s="48" t="s">
        <v>711</v>
      </c>
      <c r="O222" s="45"/>
      <c r="P222" s="45"/>
      <c r="Q222" s="45"/>
      <c r="R222" s="49" t="s">
        <v>592</v>
      </c>
      <c r="S222" s="45" t="str">
        <f>CONCATENATE(Appendix_Query[[#This Row],[CoV Metric]],Appendix_Query[[#This Row],[Numbering]])</f>
        <v>Laneway Permits issued since 2009</v>
      </c>
    </row>
    <row r="223" spans="1:19" s="47" customFormat="1" ht="195" customHeight="1" x14ac:dyDescent="0.3">
      <c r="A223" s="45">
        <v>11200</v>
      </c>
      <c r="B223" s="45">
        <v>1336</v>
      </c>
      <c r="C223" s="45" t="s">
        <v>601</v>
      </c>
      <c r="D223" s="48" t="s">
        <v>1750</v>
      </c>
      <c r="E223" s="48" t="s">
        <v>1779</v>
      </c>
      <c r="F223" s="48" t="s">
        <v>1780</v>
      </c>
      <c r="G223" s="48" t="s">
        <v>658</v>
      </c>
      <c r="H223" s="48" t="s">
        <v>1781</v>
      </c>
      <c r="I223" s="48" t="s">
        <v>1782</v>
      </c>
      <c r="J223" s="48" t="s">
        <v>1783</v>
      </c>
      <c r="K223" s="48" t="s">
        <v>1784</v>
      </c>
      <c r="L223" s="48" t="s">
        <v>1785</v>
      </c>
      <c r="M223" s="48" t="s">
        <v>1786</v>
      </c>
      <c r="N223" s="48" t="s">
        <v>635</v>
      </c>
      <c r="O223" s="45" t="s">
        <v>1787</v>
      </c>
      <c r="P223" s="45" t="s">
        <v>592</v>
      </c>
      <c r="Q223" s="45"/>
      <c r="R223" s="49" t="s">
        <v>1788</v>
      </c>
      <c r="S223" s="45" t="str">
        <f>CONCATENATE(Appendix_Query[[#This Row],[CoV Metric]],Appendix_Query[[#This Row],[Numbering]])</f>
        <v>Total Dollars Received / Secured from DCLs and CACs and Density Bonus ($ millions)³⁰³⁰</v>
      </c>
    </row>
    <row r="224" spans="1:19" s="47" customFormat="1" ht="195" customHeight="1" x14ac:dyDescent="0.3">
      <c r="A224" s="45">
        <v>12710</v>
      </c>
      <c r="B224" s="45">
        <v>2001</v>
      </c>
      <c r="C224" s="45" t="s">
        <v>580</v>
      </c>
      <c r="D224" s="48" t="s">
        <v>1750</v>
      </c>
      <c r="E224" s="48" t="s">
        <v>1779</v>
      </c>
      <c r="F224" s="48" t="s">
        <v>1789</v>
      </c>
      <c r="G224" s="48" t="s">
        <v>584</v>
      </c>
      <c r="H224" s="48" t="s">
        <v>1790</v>
      </c>
      <c r="I224" s="48" t="s">
        <v>1791</v>
      </c>
      <c r="J224" s="48" t="s">
        <v>1308</v>
      </c>
      <c r="K224" s="48" t="s">
        <v>1306</v>
      </c>
      <c r="L224" s="48" t="s">
        <v>1792</v>
      </c>
      <c r="M224" s="48" t="s">
        <v>1583</v>
      </c>
      <c r="N224" s="48" t="s">
        <v>590</v>
      </c>
      <c r="O224" s="45"/>
      <c r="P224" s="45"/>
      <c r="Q224" s="45"/>
      <c r="R224" s="49" t="s">
        <v>592</v>
      </c>
      <c r="S224" s="45" t="str">
        <f>CONCATENATE(Appendix_Query[[#This Row],[CoV Metric]],Appendix_Query[[#This Row],[Numbering]])</f>
        <v>Net increase in Sq. Ft. due to Zoning Capacity changes initiated from Private Rezonings (sq ft, millions)</v>
      </c>
    </row>
    <row r="225" spans="1:19" s="47" customFormat="1" ht="195" customHeight="1" x14ac:dyDescent="0.3">
      <c r="A225" s="45">
        <v>11210</v>
      </c>
      <c r="B225" s="45">
        <v>1339</v>
      </c>
      <c r="C225" s="45" t="s">
        <v>580</v>
      </c>
      <c r="D225" s="48" t="s">
        <v>1750</v>
      </c>
      <c r="E225" s="48" t="s">
        <v>1793</v>
      </c>
      <c r="F225" s="48" t="s">
        <v>1794</v>
      </c>
      <c r="G225" s="48" t="s">
        <v>584</v>
      </c>
      <c r="H225" s="48" t="s">
        <v>1733</v>
      </c>
      <c r="I225" s="48" t="s">
        <v>743</v>
      </c>
      <c r="J225" s="48" t="s">
        <v>899</v>
      </c>
      <c r="K225" s="48" t="s">
        <v>1795</v>
      </c>
      <c r="L225" s="48" t="s">
        <v>1795</v>
      </c>
      <c r="M225" s="48" t="s">
        <v>634</v>
      </c>
      <c r="N225" s="48" t="s">
        <v>635</v>
      </c>
      <c r="O225" s="45"/>
      <c r="P225" s="45"/>
      <c r="Q225" s="45"/>
      <c r="R225" s="49" t="s">
        <v>592</v>
      </c>
      <c r="S225" s="45" t="str">
        <f>CONCATENATE(Appendix_Query[[#This Row],[CoV Metric]],Appendix_Query[[#This Row],[Numbering]])</f>
        <v>Policy initiatives underway approved by City Council</v>
      </c>
    </row>
    <row r="226" spans="1:19" s="47" customFormat="1" ht="195" customHeight="1" x14ac:dyDescent="0.3">
      <c r="A226" s="45">
        <v>22800</v>
      </c>
      <c r="B226" s="45">
        <v>2412</v>
      </c>
      <c r="C226" s="45" t="s">
        <v>601</v>
      </c>
      <c r="D226" s="48" t="s">
        <v>1750</v>
      </c>
      <c r="E226" s="48" t="s">
        <v>1793</v>
      </c>
      <c r="F226" s="48" t="s">
        <v>1796</v>
      </c>
      <c r="G226" s="48" t="s">
        <v>584</v>
      </c>
      <c r="H226" s="48" t="s">
        <v>1797</v>
      </c>
      <c r="I226" s="48" t="s">
        <v>1798</v>
      </c>
      <c r="J226" s="48" t="s">
        <v>1799</v>
      </c>
      <c r="K226" s="48" t="s">
        <v>1800</v>
      </c>
      <c r="L226" s="48" t="s">
        <v>1801</v>
      </c>
      <c r="M226" s="48" t="s">
        <v>634</v>
      </c>
      <c r="N226" s="48" t="s">
        <v>590</v>
      </c>
      <c r="O226" s="45"/>
      <c r="P226" s="45"/>
      <c r="Q226" s="45"/>
      <c r="R226" s="49" t="s">
        <v>592</v>
      </c>
      <c r="S226" s="45" t="str">
        <f>CONCATENATE(Appendix_Query[[#This Row],[CoV Metric]],Appendix_Query[[#This Row],[Numbering]])</f>
        <v>Engagement : Number of Attendees</v>
      </c>
    </row>
    <row r="227" spans="1:19" s="47" customFormat="1" ht="195" customHeight="1" x14ac:dyDescent="0.3">
      <c r="A227" s="45">
        <v>22800</v>
      </c>
      <c r="B227" s="45">
        <v>2422</v>
      </c>
      <c r="C227" s="45" t="s">
        <v>601</v>
      </c>
      <c r="D227" s="48" t="s">
        <v>1750</v>
      </c>
      <c r="E227" s="48" t="s">
        <v>1793</v>
      </c>
      <c r="F227" s="48" t="s">
        <v>1802</v>
      </c>
      <c r="G227" s="48" t="s">
        <v>584</v>
      </c>
      <c r="H227" s="48" t="s">
        <v>1797</v>
      </c>
      <c r="I227" s="48" t="s">
        <v>1803</v>
      </c>
      <c r="J227" s="48" t="s">
        <v>1465</v>
      </c>
      <c r="K227" s="48" t="s">
        <v>1804</v>
      </c>
      <c r="L227" s="48" t="s">
        <v>626</v>
      </c>
      <c r="M227" s="48" t="s">
        <v>626</v>
      </c>
      <c r="N227" s="48" t="s">
        <v>590</v>
      </c>
      <c r="O227" s="45"/>
      <c r="P227" s="45"/>
      <c r="Q227" s="45"/>
      <c r="R227" s="49" t="s">
        <v>592</v>
      </c>
      <c r="S227" s="45" t="str">
        <f>CONCATENATE(Appendix_Query[[#This Row],[CoV Metric]],Appendix_Query[[#This Row],[Numbering]])</f>
        <v>Engagement : Number of Events held</v>
      </c>
    </row>
    <row r="228" spans="1:19" s="47" customFormat="1" ht="195" customHeight="1" x14ac:dyDescent="0.3">
      <c r="A228" s="45">
        <v>11130</v>
      </c>
      <c r="B228" s="45">
        <v>1326</v>
      </c>
      <c r="C228" s="45" t="s">
        <v>580</v>
      </c>
      <c r="D228" s="48" t="s">
        <v>1750</v>
      </c>
      <c r="E228" s="48" t="s">
        <v>1805</v>
      </c>
      <c r="F228" s="48" t="s">
        <v>1806</v>
      </c>
      <c r="G228" s="48" t="s">
        <v>584</v>
      </c>
      <c r="H228" s="48" t="s">
        <v>1104</v>
      </c>
      <c r="I228" s="48" t="s">
        <v>1392</v>
      </c>
      <c r="J228" s="48" t="s">
        <v>1392</v>
      </c>
      <c r="K228" s="48" t="s">
        <v>1807</v>
      </c>
      <c r="L228" s="48" t="s">
        <v>1808</v>
      </c>
      <c r="M228" s="48" t="s">
        <v>634</v>
      </c>
      <c r="N228" s="48" t="s">
        <v>635</v>
      </c>
      <c r="O228" s="45"/>
      <c r="P228" s="45"/>
      <c r="Q228" s="45"/>
      <c r="R228" s="49" t="s">
        <v>592</v>
      </c>
      <c r="S228" s="45" t="str">
        <f>CONCATENATE(Appendix_Query[[#This Row],[CoV Metric]],Appendix_Query[[#This Row],[Numbering]])</f>
        <v># of major projects heard at Development Permit Board</v>
      </c>
    </row>
    <row r="229" spans="1:19" s="47" customFormat="1" ht="195" customHeight="1" x14ac:dyDescent="0.3">
      <c r="A229" s="45">
        <v>11170</v>
      </c>
      <c r="B229" s="45">
        <v>1332</v>
      </c>
      <c r="C229" s="45" t="s">
        <v>601</v>
      </c>
      <c r="D229" s="48" t="s">
        <v>1750</v>
      </c>
      <c r="E229" s="48" t="s">
        <v>1805</v>
      </c>
      <c r="F229" s="48" t="s">
        <v>1809</v>
      </c>
      <c r="G229" s="48" t="s">
        <v>584</v>
      </c>
      <c r="H229" s="48" t="s">
        <v>1810</v>
      </c>
      <c r="I229" s="48" t="s">
        <v>1811</v>
      </c>
      <c r="J229" s="48" t="s">
        <v>1812</v>
      </c>
      <c r="K229" s="48" t="s">
        <v>1813</v>
      </c>
      <c r="L229" s="48" t="s">
        <v>1814</v>
      </c>
      <c r="M229" s="48" t="s">
        <v>1815</v>
      </c>
      <c r="N229" s="48" t="s">
        <v>711</v>
      </c>
      <c r="O229" s="45"/>
      <c r="P229" s="45"/>
      <c r="Q229" s="45"/>
      <c r="R229" s="49" t="s">
        <v>592</v>
      </c>
      <c r="S229" s="45" t="str">
        <f>CONCATENATE(Appendix_Query[[#This Row],[CoV Metric]],Appendix_Query[[#This Row],[Numbering]])</f>
        <v>Sq. ft. development approved at building permit: non-residential</v>
      </c>
    </row>
    <row r="230" spans="1:19" s="47" customFormat="1" ht="195" customHeight="1" x14ac:dyDescent="0.3">
      <c r="A230" s="45">
        <v>11180</v>
      </c>
      <c r="B230" s="45">
        <v>1333</v>
      </c>
      <c r="C230" s="45" t="s">
        <v>601</v>
      </c>
      <c r="D230" s="48" t="s">
        <v>1750</v>
      </c>
      <c r="E230" s="48" t="s">
        <v>1805</v>
      </c>
      <c r="F230" s="48" t="s">
        <v>1816</v>
      </c>
      <c r="G230" s="48" t="s">
        <v>584</v>
      </c>
      <c r="H230" s="48" t="s">
        <v>1817</v>
      </c>
      <c r="I230" s="48" t="s">
        <v>1818</v>
      </c>
      <c r="J230" s="48" t="s">
        <v>1819</v>
      </c>
      <c r="K230" s="48" t="s">
        <v>1820</v>
      </c>
      <c r="L230" s="48" t="s">
        <v>1821</v>
      </c>
      <c r="M230" s="48" t="s">
        <v>1822</v>
      </c>
      <c r="N230" s="48" t="s">
        <v>590</v>
      </c>
      <c r="O230" s="45"/>
      <c r="P230" s="45"/>
      <c r="Q230" s="45"/>
      <c r="R230" s="49" t="s">
        <v>592</v>
      </c>
      <c r="S230" s="45" t="str">
        <f>CONCATENATE(Appendix_Query[[#This Row],[CoV Metric]],Appendix_Query[[#This Row],[Numbering]])</f>
        <v>Sq. ft. development approved at building permit: residential</v>
      </c>
    </row>
    <row r="231" spans="1:19" s="47" customFormat="1" ht="195" customHeight="1" x14ac:dyDescent="0.3">
      <c r="A231" s="45">
        <v>11220</v>
      </c>
      <c r="B231" s="45">
        <v>1341</v>
      </c>
      <c r="C231" s="45" t="s">
        <v>601</v>
      </c>
      <c r="D231" s="48" t="s">
        <v>1750</v>
      </c>
      <c r="E231" s="48" t="s">
        <v>1805</v>
      </c>
      <c r="F231" s="48" t="s">
        <v>1823</v>
      </c>
      <c r="G231" s="48" t="s">
        <v>584</v>
      </c>
      <c r="H231" s="48" t="s">
        <v>1824</v>
      </c>
      <c r="I231" s="48" t="s">
        <v>1824</v>
      </c>
      <c r="J231" s="48" t="s">
        <v>1124</v>
      </c>
      <c r="K231" s="48" t="s">
        <v>1825</v>
      </c>
      <c r="L231" s="48" t="s">
        <v>1826</v>
      </c>
      <c r="M231" s="48" t="s">
        <v>757</v>
      </c>
      <c r="N231" s="48" t="s">
        <v>711</v>
      </c>
      <c r="O231" s="45"/>
      <c r="P231" s="45"/>
      <c r="Q231" s="45"/>
      <c r="R231" s="49" t="s">
        <v>592</v>
      </c>
      <c r="S231" s="45" t="str">
        <f>CONCATENATE(Appendix_Query[[#This Row],[CoV Metric]],Appendix_Query[[#This Row],[Numbering]])</f>
        <v># of rezoning applications at hearing</v>
      </c>
    </row>
    <row r="232" spans="1:19" s="47" customFormat="1" ht="195" customHeight="1" x14ac:dyDescent="0.3">
      <c r="A232" s="45">
        <v>11230</v>
      </c>
      <c r="B232" s="45">
        <v>1342</v>
      </c>
      <c r="C232" s="45" t="s">
        <v>601</v>
      </c>
      <c r="D232" s="48" t="s">
        <v>1750</v>
      </c>
      <c r="E232" s="48" t="s">
        <v>1805</v>
      </c>
      <c r="F232" s="48" t="s">
        <v>1827</v>
      </c>
      <c r="G232" s="48" t="s">
        <v>584</v>
      </c>
      <c r="H232" s="48" t="s">
        <v>1828</v>
      </c>
      <c r="I232" s="48" t="s">
        <v>1124</v>
      </c>
      <c r="J232" s="48" t="s">
        <v>1829</v>
      </c>
      <c r="K232" s="48" t="s">
        <v>1430</v>
      </c>
      <c r="L232" s="48" t="s">
        <v>1478</v>
      </c>
      <c r="M232" s="48" t="s">
        <v>765</v>
      </c>
      <c r="N232" s="48" t="s">
        <v>711</v>
      </c>
      <c r="O232" s="45"/>
      <c r="P232" s="45"/>
      <c r="Q232" s="45"/>
      <c r="R232" s="49" t="s">
        <v>592</v>
      </c>
      <c r="S232" s="45" t="str">
        <f>CONCATENATE(Appendix_Query[[#This Row],[CoV Metric]],Appendix_Query[[#This Row],[Numbering]])</f>
        <v># of Rezoning Applications received</v>
      </c>
    </row>
    <row r="233" spans="1:19" s="47" customFormat="1" ht="195" customHeight="1" x14ac:dyDescent="0.3">
      <c r="A233" s="45">
        <v>12680</v>
      </c>
      <c r="B233" s="45">
        <v>1998</v>
      </c>
      <c r="C233" s="45" t="s">
        <v>580</v>
      </c>
      <c r="D233" s="48" t="s">
        <v>1750</v>
      </c>
      <c r="E233" s="48" t="s">
        <v>1805</v>
      </c>
      <c r="F233" s="48" t="s">
        <v>1830</v>
      </c>
      <c r="G233" s="48" t="s">
        <v>584</v>
      </c>
      <c r="H233" s="48" t="s">
        <v>624</v>
      </c>
      <c r="I233" s="48" t="s">
        <v>923</v>
      </c>
      <c r="J233" s="48" t="s">
        <v>911</v>
      </c>
      <c r="K233" s="48" t="s">
        <v>1831</v>
      </c>
      <c r="L233" s="48" t="s">
        <v>1832</v>
      </c>
      <c r="M233" s="48" t="s">
        <v>634</v>
      </c>
      <c r="N233" s="48" t="s">
        <v>711</v>
      </c>
      <c r="O233" s="45"/>
      <c r="P233" s="45"/>
      <c r="Q233" s="45"/>
      <c r="R233" s="49" t="s">
        <v>592</v>
      </c>
      <c r="S233" s="45" t="str">
        <f>CONCATENATE(Appendix_Query[[#This Row],[CoV Metric]],Appendix_Query[[#This Row],[Numbering]])</f>
        <v># of Rezoning Enquiries received</v>
      </c>
    </row>
    <row r="234" spans="1:19" s="47" customFormat="1" ht="195" customHeight="1" x14ac:dyDescent="0.3">
      <c r="A234" s="45">
        <v>12720</v>
      </c>
      <c r="B234" s="45">
        <v>2002</v>
      </c>
      <c r="C234" s="45" t="s">
        <v>580</v>
      </c>
      <c r="D234" s="48" t="s">
        <v>1750</v>
      </c>
      <c r="E234" s="48" t="s">
        <v>1805</v>
      </c>
      <c r="F234" s="48" t="s">
        <v>1833</v>
      </c>
      <c r="G234" s="48" t="s">
        <v>658</v>
      </c>
      <c r="H234" s="48" t="s">
        <v>1498</v>
      </c>
      <c r="I234" s="48" t="s">
        <v>1834</v>
      </c>
      <c r="J234" s="48" t="s">
        <v>1733</v>
      </c>
      <c r="K234" s="48" t="s">
        <v>1835</v>
      </c>
      <c r="L234" s="48" t="s">
        <v>1836</v>
      </c>
      <c r="M234" s="48" t="s">
        <v>1837</v>
      </c>
      <c r="N234" s="48" t="s">
        <v>711</v>
      </c>
      <c r="O234" s="45"/>
      <c r="P234" s="45"/>
      <c r="Q234" s="45"/>
      <c r="R234" s="49" t="s">
        <v>592</v>
      </c>
      <c r="S234" s="45" t="str">
        <f>CONCATENATE(Appendix_Query[[#This Row],[CoV Metric]],Appendix_Query[[#This Row],[Numbering]])</f>
        <v>Average processing time for rezonings: major (months)</v>
      </c>
    </row>
    <row r="235" spans="1:19" s="47" customFormat="1" ht="195" customHeight="1" x14ac:dyDescent="0.3">
      <c r="A235" s="45">
        <v>12720</v>
      </c>
      <c r="B235" s="45">
        <v>2413</v>
      </c>
      <c r="C235" s="45" t="s">
        <v>580</v>
      </c>
      <c r="D235" s="48" t="s">
        <v>1750</v>
      </c>
      <c r="E235" s="48" t="s">
        <v>1805</v>
      </c>
      <c r="F235" s="48" t="s">
        <v>1838</v>
      </c>
      <c r="G235" s="48" t="s">
        <v>658</v>
      </c>
      <c r="H235" s="48" t="s">
        <v>603</v>
      </c>
      <c r="I235" s="48" t="s">
        <v>603</v>
      </c>
      <c r="J235" s="48" t="s">
        <v>603</v>
      </c>
      <c r="K235" s="48" t="s">
        <v>603</v>
      </c>
      <c r="L235" s="48" t="s">
        <v>1839</v>
      </c>
      <c r="M235" s="48" t="s">
        <v>1840</v>
      </c>
      <c r="N235" s="48" t="s">
        <v>711</v>
      </c>
      <c r="O235" s="45"/>
      <c r="P235" s="45"/>
      <c r="Q235" s="45"/>
      <c r="R235" s="49" t="s">
        <v>592</v>
      </c>
      <c r="S235" s="45" t="str">
        <f>CONCATENATE(Appendix_Query[[#This Row],[CoV Metric]],Appendix_Query[[#This Row],[Numbering]])</f>
        <v>Average processing time for rezonings: minor (months)</v>
      </c>
    </row>
    <row r="236" spans="1:19" s="47" customFormat="1" ht="195" customHeight="1" x14ac:dyDescent="0.3">
      <c r="A236" s="45">
        <v>12670</v>
      </c>
      <c r="B236" s="45">
        <v>1997</v>
      </c>
      <c r="C236" s="45" t="s">
        <v>580</v>
      </c>
      <c r="D236" s="48" t="s">
        <v>1750</v>
      </c>
      <c r="E236" s="48" t="s">
        <v>1841</v>
      </c>
      <c r="F236" s="48" t="s">
        <v>1842</v>
      </c>
      <c r="G236" s="48" t="s">
        <v>584</v>
      </c>
      <c r="H236" s="48" t="s">
        <v>1843</v>
      </c>
      <c r="I236" s="48" t="s">
        <v>1844</v>
      </c>
      <c r="J236" s="48" t="s">
        <v>1845</v>
      </c>
      <c r="K236" s="48" t="s">
        <v>1846</v>
      </c>
      <c r="L236" s="48" t="s">
        <v>1847</v>
      </c>
      <c r="M236" s="48" t="s">
        <v>634</v>
      </c>
      <c r="N236" s="48" t="s">
        <v>590</v>
      </c>
      <c r="O236" s="45"/>
      <c r="P236" s="45"/>
      <c r="Q236" s="45"/>
      <c r="R236" s="49" t="s">
        <v>592</v>
      </c>
      <c r="S236" s="45" t="str">
        <f>CONCATENATE(Appendix_Query[[#This Row],[CoV Metric]],Appendix_Query[[#This Row],[Numbering]])</f>
        <v>Annual BIA Levy Collected</v>
      </c>
    </row>
    <row r="237" spans="1:19" s="47" customFormat="1" ht="195" customHeight="1" x14ac:dyDescent="0.3">
      <c r="A237" s="45">
        <v>10040</v>
      </c>
      <c r="B237" s="45">
        <v>1007</v>
      </c>
      <c r="C237" s="45" t="s">
        <v>601</v>
      </c>
      <c r="D237" s="48" t="s">
        <v>1750</v>
      </c>
      <c r="E237" s="48" t="s">
        <v>1848</v>
      </c>
      <c r="F237" s="48" t="s">
        <v>1849</v>
      </c>
      <c r="G237" s="48" t="s">
        <v>584</v>
      </c>
      <c r="H237" s="48" t="s">
        <v>1850</v>
      </c>
      <c r="I237" s="48" t="s">
        <v>1851</v>
      </c>
      <c r="J237" s="48" t="s">
        <v>1852</v>
      </c>
      <c r="K237" s="48" t="s">
        <v>1853</v>
      </c>
      <c r="L237" s="48" t="s">
        <v>1854</v>
      </c>
      <c r="M237" s="48" t="s">
        <v>1850</v>
      </c>
      <c r="N237" s="48" t="s">
        <v>1013</v>
      </c>
      <c r="O237" s="45"/>
      <c r="P237" s="45"/>
      <c r="Q237" s="45"/>
      <c r="R237" s="49" t="s">
        <v>592</v>
      </c>
      <c r="S237" s="45" t="str">
        <f>CONCATENATE(Appendix_Query[[#This Row],[CoV Metric]],Appendix_Query[[#This Row],[Numbering]])</f>
        <v>Greenhouse gas emissions from Vancouver community (total) (tonnes CO2e)</v>
      </c>
    </row>
    <row r="238" spans="1:19" s="47" customFormat="1" ht="195" customHeight="1" x14ac:dyDescent="0.3">
      <c r="A238" s="45">
        <v>11880</v>
      </c>
      <c r="B238" s="45">
        <v>1648</v>
      </c>
      <c r="C238" s="45" t="s">
        <v>601</v>
      </c>
      <c r="D238" s="48" t="s">
        <v>1750</v>
      </c>
      <c r="E238" s="48" t="s">
        <v>1848</v>
      </c>
      <c r="F238" s="48" t="s">
        <v>1855</v>
      </c>
      <c r="G238" s="48" t="s">
        <v>666</v>
      </c>
      <c r="H238" s="48" t="s">
        <v>1856</v>
      </c>
      <c r="I238" s="48" t="s">
        <v>1857</v>
      </c>
      <c r="J238" s="48" t="s">
        <v>1858</v>
      </c>
      <c r="K238" s="48" t="s">
        <v>1859</v>
      </c>
      <c r="L238" s="48" t="s">
        <v>1860</v>
      </c>
      <c r="M238" s="48" t="s">
        <v>1861</v>
      </c>
      <c r="N238" s="48" t="s">
        <v>1013</v>
      </c>
      <c r="O238" s="45"/>
      <c r="P238" s="45"/>
      <c r="Q238" s="45"/>
      <c r="R238" s="49" t="s">
        <v>592</v>
      </c>
      <c r="S238" s="45" t="str">
        <f>CONCATENATE(Appendix_Query[[#This Row],[CoV Metric]],Appendix_Query[[#This Row],[Numbering]])</f>
        <v>Greenhouse gas emissions from Vancouver community (buildings) (tonnes CO2e)</v>
      </c>
    </row>
    <row r="239" spans="1:19" s="47" customFormat="1" ht="195" customHeight="1" x14ac:dyDescent="0.3">
      <c r="A239" s="45">
        <v>11890</v>
      </c>
      <c r="B239" s="45">
        <v>1650</v>
      </c>
      <c r="C239" s="45" t="s">
        <v>601</v>
      </c>
      <c r="D239" s="48" t="s">
        <v>1750</v>
      </c>
      <c r="E239" s="48" t="s">
        <v>1848</v>
      </c>
      <c r="F239" s="48" t="s">
        <v>1862</v>
      </c>
      <c r="G239" s="48" t="s">
        <v>666</v>
      </c>
      <c r="H239" s="48" t="s">
        <v>1863</v>
      </c>
      <c r="I239" s="48" t="s">
        <v>1864</v>
      </c>
      <c r="J239" s="48" t="s">
        <v>1865</v>
      </c>
      <c r="K239" s="48" t="s">
        <v>1864</v>
      </c>
      <c r="L239" s="48" t="s">
        <v>1864</v>
      </c>
      <c r="M239" s="48" t="s">
        <v>1866</v>
      </c>
      <c r="N239" s="48" t="s">
        <v>1013</v>
      </c>
      <c r="O239" s="45"/>
      <c r="P239" s="45"/>
      <c r="Q239" s="45"/>
      <c r="R239" s="49" t="s">
        <v>592</v>
      </c>
      <c r="S239" s="45" t="str">
        <f>CONCATENATE(Appendix_Query[[#This Row],[CoV Metric]],Appendix_Query[[#This Row],[Numbering]])</f>
        <v>Greenhouse gas emissions from City of Vancouver municipal operations (tonnes CO2e)</v>
      </c>
    </row>
    <row r="240" spans="1:19" s="47" customFormat="1" ht="195" customHeight="1" x14ac:dyDescent="0.3">
      <c r="A240" s="45">
        <v>12700</v>
      </c>
      <c r="B240" s="45">
        <v>2000</v>
      </c>
      <c r="C240" s="45" t="s">
        <v>580</v>
      </c>
      <c r="D240" s="48" t="s">
        <v>1750</v>
      </c>
      <c r="E240" s="48" t="s">
        <v>1848</v>
      </c>
      <c r="F240" s="48" t="s">
        <v>1867</v>
      </c>
      <c r="G240" s="48" t="s">
        <v>584</v>
      </c>
      <c r="H240" s="48" t="s">
        <v>603</v>
      </c>
      <c r="I240" s="48" t="s">
        <v>603</v>
      </c>
      <c r="J240" s="48" t="s">
        <v>1837</v>
      </c>
      <c r="K240" s="48" t="s">
        <v>1837</v>
      </c>
      <c r="L240" s="48" t="s">
        <v>1837</v>
      </c>
      <c r="M240" s="48" t="s">
        <v>1837</v>
      </c>
      <c r="N240" s="48" t="s">
        <v>1013</v>
      </c>
      <c r="O240" s="45"/>
      <c r="P240" s="45"/>
      <c r="Q240" s="45"/>
      <c r="R240" s="49" t="s">
        <v>592</v>
      </c>
      <c r="S240" s="45" t="str">
        <f>CONCATENATE(Appendix_Query[[#This Row],[CoV Metric]],Appendix_Query[[#This Row],[Numbering]])</f>
        <v>Greenhouse gas emissions intensity of newly permitted building area (weighted average) (kgCO2e/m2)</v>
      </c>
    </row>
    <row r="241" spans="1:19" s="47" customFormat="1" ht="195" customHeight="1" x14ac:dyDescent="0.3">
      <c r="A241" s="45">
        <v>12970</v>
      </c>
      <c r="B241" s="45">
        <v>2028</v>
      </c>
      <c r="C241" s="45" t="s">
        <v>580</v>
      </c>
      <c r="D241" s="48" t="s">
        <v>1750</v>
      </c>
      <c r="E241" s="48" t="s">
        <v>1848</v>
      </c>
      <c r="F241" s="48" t="s">
        <v>1868</v>
      </c>
      <c r="G241" s="48" t="s">
        <v>584</v>
      </c>
      <c r="H241" s="48" t="s">
        <v>1869</v>
      </c>
      <c r="I241" s="48" t="s">
        <v>1870</v>
      </c>
      <c r="J241" s="48" t="s">
        <v>1871</v>
      </c>
      <c r="K241" s="48" t="s">
        <v>1872</v>
      </c>
      <c r="L241" s="48" t="s">
        <v>1873</v>
      </c>
      <c r="M241" s="48" t="s">
        <v>1874</v>
      </c>
      <c r="N241" s="48" t="s">
        <v>1013</v>
      </c>
      <c r="O241" s="45"/>
      <c r="P241" s="45"/>
      <c r="Q241" s="45"/>
      <c r="R241" s="49" t="s">
        <v>592</v>
      </c>
      <c r="S241" s="45" t="str">
        <f>CONCATENATE(Appendix_Query[[#This Row],[CoV Metric]],Appendix_Query[[#This Row],[Numbering]])</f>
        <v>Greenhouse gas emissions from Vancouver community (transportation) (tonnes CO2e)</v>
      </c>
    </row>
    <row r="242" spans="1:19" s="47" customFormat="1" ht="195" customHeight="1" x14ac:dyDescent="0.3">
      <c r="A242" s="45">
        <v>12980</v>
      </c>
      <c r="B242" s="45">
        <v>2029</v>
      </c>
      <c r="C242" s="45" t="s">
        <v>580</v>
      </c>
      <c r="D242" s="48" t="s">
        <v>1750</v>
      </c>
      <c r="E242" s="48" t="s">
        <v>1848</v>
      </c>
      <c r="F242" s="48" t="s">
        <v>1875</v>
      </c>
      <c r="G242" s="48" t="s">
        <v>584</v>
      </c>
      <c r="H242" s="48" t="s">
        <v>1876</v>
      </c>
      <c r="I242" s="48" t="s">
        <v>1877</v>
      </c>
      <c r="J242" s="48" t="s">
        <v>960</v>
      </c>
      <c r="K242" s="48" t="s">
        <v>1877</v>
      </c>
      <c r="L242" s="48" t="s">
        <v>1877</v>
      </c>
      <c r="M242" s="48" t="s">
        <v>1877</v>
      </c>
      <c r="N242" s="48" t="s">
        <v>1013</v>
      </c>
      <c r="O242" s="45"/>
      <c r="P242" s="45"/>
      <c r="Q242" s="45"/>
      <c r="R242" s="49" t="s">
        <v>592</v>
      </c>
      <c r="S242" s="45" t="str">
        <f>CONCATENATE(Appendix_Query[[#This Row],[CoV Metric]],Appendix_Query[[#This Row],[Numbering]])</f>
        <v>Greenhouse gas emissions from Vancouver community (solid waste) (tonnes CO2e)</v>
      </c>
    </row>
    <row r="243" spans="1:19" s="47" customFormat="1" ht="195" customHeight="1" x14ac:dyDescent="0.3">
      <c r="A243" s="45">
        <v>10110</v>
      </c>
      <c r="B243" s="45">
        <v>1088</v>
      </c>
      <c r="C243" s="45" t="s">
        <v>601</v>
      </c>
      <c r="D243" s="48" t="s">
        <v>1878</v>
      </c>
      <c r="E243" s="48" t="s">
        <v>1879</v>
      </c>
      <c r="F243" s="48" t="s">
        <v>1880</v>
      </c>
      <c r="G243" s="48" t="s">
        <v>584</v>
      </c>
      <c r="H243" s="48" t="s">
        <v>1881</v>
      </c>
      <c r="I243" s="48" t="s">
        <v>903</v>
      </c>
      <c r="J243" s="48" t="s">
        <v>1882</v>
      </c>
      <c r="K243" s="48" t="s">
        <v>1883</v>
      </c>
      <c r="L243" s="48" t="s">
        <v>1884</v>
      </c>
      <c r="M243" s="48" t="s">
        <v>634</v>
      </c>
      <c r="N243" s="48" t="s">
        <v>635</v>
      </c>
      <c r="O243" s="45"/>
      <c r="P243" s="45"/>
      <c r="Q243" s="45"/>
      <c r="R243" s="49" t="s">
        <v>592</v>
      </c>
      <c r="S243" s="45" t="str">
        <f>CONCATENATE(Appendix_Query[[#This Row],[CoV Metric]],Appendix_Query[[#This Row],[Numbering]])</f>
        <v># of City-owned buildings</v>
      </c>
    </row>
    <row r="244" spans="1:19" s="47" customFormat="1" ht="195" customHeight="1" x14ac:dyDescent="0.3">
      <c r="A244" s="45">
        <v>10120</v>
      </c>
      <c r="B244" s="45">
        <v>1089</v>
      </c>
      <c r="C244" s="45" t="s">
        <v>601</v>
      </c>
      <c r="D244" s="48" t="s">
        <v>1878</v>
      </c>
      <c r="E244" s="48" t="s">
        <v>1879</v>
      </c>
      <c r="F244" s="48" t="s">
        <v>1885</v>
      </c>
      <c r="G244" s="48" t="s">
        <v>584</v>
      </c>
      <c r="H244" s="48" t="s">
        <v>1886</v>
      </c>
      <c r="I244" s="48" t="s">
        <v>1887</v>
      </c>
      <c r="J244" s="48" t="s">
        <v>1888</v>
      </c>
      <c r="K244" s="48" t="s">
        <v>1889</v>
      </c>
      <c r="L244" s="48" t="s">
        <v>1890</v>
      </c>
      <c r="M244" s="48" t="s">
        <v>634</v>
      </c>
      <c r="N244" s="48" t="s">
        <v>635</v>
      </c>
      <c r="O244" s="45"/>
      <c r="P244" s="45"/>
      <c r="Q244" s="45"/>
      <c r="R244" s="49" t="s">
        <v>592</v>
      </c>
      <c r="S244" s="45" t="str">
        <f>CONCATENATE(Appendix_Query[[#This Row],[CoV Metric]],Appendix_Query[[#This Row],[Numbering]])</f>
        <v>Area (sq. ft.) of City-owned buildings (in millions)</v>
      </c>
    </row>
    <row r="245" spans="1:19" s="47" customFormat="1" ht="195" customHeight="1" x14ac:dyDescent="0.3">
      <c r="A245" s="45">
        <v>10130</v>
      </c>
      <c r="B245" s="45">
        <v>1095</v>
      </c>
      <c r="C245" s="45" t="s">
        <v>601</v>
      </c>
      <c r="D245" s="48" t="s">
        <v>1878</v>
      </c>
      <c r="E245" s="48" t="s">
        <v>1879</v>
      </c>
      <c r="F245" s="48" t="s">
        <v>1891</v>
      </c>
      <c r="G245" s="48" t="s">
        <v>584</v>
      </c>
      <c r="H245" s="48" t="s">
        <v>1892</v>
      </c>
      <c r="I245" s="48" t="s">
        <v>1893</v>
      </c>
      <c r="J245" s="48" t="s">
        <v>1894</v>
      </c>
      <c r="K245" s="48" t="s">
        <v>1895</v>
      </c>
      <c r="L245" s="48" t="s">
        <v>1896</v>
      </c>
      <c r="M245" s="48" t="s">
        <v>1897</v>
      </c>
      <c r="N245" s="48" t="s">
        <v>1013</v>
      </c>
      <c r="O245" s="45"/>
      <c r="P245" s="45"/>
      <c r="Q245" s="45"/>
      <c r="R245" s="49" t="s">
        <v>592</v>
      </c>
      <c r="S245" s="45" t="str">
        <f>CONCATENATE(Appendix_Query[[#This Row],[CoV Metric]],Appendix_Query[[#This Row],[Numbering]])</f>
        <v>Area (sq. ft.) of office space the City leases</v>
      </c>
    </row>
    <row r="246" spans="1:19" s="47" customFormat="1" ht="195" customHeight="1" x14ac:dyDescent="0.3">
      <c r="A246" s="45">
        <v>10140</v>
      </c>
      <c r="B246" s="45">
        <v>1096</v>
      </c>
      <c r="C246" s="45" t="s">
        <v>601</v>
      </c>
      <c r="D246" s="48" t="s">
        <v>1878</v>
      </c>
      <c r="E246" s="48" t="s">
        <v>1879</v>
      </c>
      <c r="F246" s="48" t="s">
        <v>1898</v>
      </c>
      <c r="G246" s="48" t="s">
        <v>584</v>
      </c>
      <c r="H246" s="48" t="s">
        <v>1899</v>
      </c>
      <c r="I246" s="48" t="s">
        <v>1900</v>
      </c>
      <c r="J246" s="48" t="s">
        <v>1901</v>
      </c>
      <c r="K246" s="48" t="s">
        <v>1902</v>
      </c>
      <c r="L246" s="48" t="s">
        <v>1903</v>
      </c>
      <c r="M246" s="48" t="s">
        <v>1904</v>
      </c>
      <c r="N246" s="48" t="s">
        <v>1013</v>
      </c>
      <c r="O246" s="45"/>
      <c r="P246" s="45"/>
      <c r="Q246" s="45"/>
      <c r="R246" s="49" t="s">
        <v>592</v>
      </c>
      <c r="S246" s="45" t="str">
        <f>CONCATENATE(Appendix_Query[[#This Row],[CoV Metric]],Appendix_Query[[#This Row],[Numbering]])</f>
        <v>Total lease payments made by the City ($ millions)</v>
      </c>
    </row>
    <row r="247" spans="1:19" s="47" customFormat="1" ht="195" customHeight="1" x14ac:dyDescent="0.3">
      <c r="A247" s="45">
        <v>11640</v>
      </c>
      <c r="B247" s="45">
        <v>1548</v>
      </c>
      <c r="C247" s="45" t="s">
        <v>601</v>
      </c>
      <c r="D247" s="48" t="s">
        <v>1878</v>
      </c>
      <c r="E247" s="48" t="s">
        <v>1879</v>
      </c>
      <c r="F247" s="48" t="s">
        <v>1905</v>
      </c>
      <c r="G247" s="48" t="s">
        <v>666</v>
      </c>
      <c r="H247" s="48" t="s">
        <v>1906</v>
      </c>
      <c r="I247" s="48" t="s">
        <v>1907</v>
      </c>
      <c r="J247" s="48" t="s">
        <v>1908</v>
      </c>
      <c r="K247" s="48" t="s">
        <v>1909</v>
      </c>
      <c r="L247" s="48" t="s">
        <v>1910</v>
      </c>
      <c r="M247" s="56">
        <v>14700</v>
      </c>
      <c r="N247" s="48" t="s">
        <v>1013</v>
      </c>
      <c r="O247" s="45"/>
      <c r="P247" s="45"/>
      <c r="Q247" s="45"/>
      <c r="R247" s="49" t="s">
        <v>592</v>
      </c>
      <c r="S247" s="45" t="str">
        <f>CONCATENATE(Appendix_Query[[#This Row],[CoV Metric]],Appendix_Query[[#This Row],[Numbering]])</f>
        <v>Greenhouse gas emissions from City – used Buildings (tonnes CO2e)</v>
      </c>
    </row>
    <row r="248" spans="1:19" s="47" customFormat="1" ht="195" customHeight="1" x14ac:dyDescent="0.3">
      <c r="A248" s="45">
        <v>14830</v>
      </c>
      <c r="B248" s="45">
        <v>2235</v>
      </c>
      <c r="C248" s="45" t="s">
        <v>580</v>
      </c>
      <c r="D248" s="48" t="s">
        <v>1878</v>
      </c>
      <c r="E248" s="48" t="s">
        <v>1879</v>
      </c>
      <c r="F248" s="48" t="s">
        <v>1911</v>
      </c>
      <c r="G248" s="48" t="s">
        <v>666</v>
      </c>
      <c r="H248" s="48" t="s">
        <v>603</v>
      </c>
      <c r="I248" s="48" t="s">
        <v>603</v>
      </c>
      <c r="J248" s="48" t="s">
        <v>603</v>
      </c>
      <c r="K248" s="48" t="s">
        <v>603</v>
      </c>
      <c r="L248" s="48" t="s">
        <v>1741</v>
      </c>
      <c r="M248" s="48" t="s">
        <v>1795</v>
      </c>
      <c r="N248" s="48" t="s">
        <v>1013</v>
      </c>
      <c r="O248" s="45"/>
      <c r="P248" s="45"/>
      <c r="Q248" s="45"/>
      <c r="R248" s="49" t="s">
        <v>592</v>
      </c>
      <c r="S248" s="45" t="str">
        <f>CONCATENATE(Appendix_Query[[#This Row],[CoV Metric]],Appendix_Query[[#This Row],[Numbering]])</f>
        <v>City facility greenhouse gas emissions (kgs CO2e) per square meter</v>
      </c>
    </row>
    <row r="249" spans="1:19" s="47" customFormat="1" ht="195" customHeight="1" x14ac:dyDescent="0.3">
      <c r="A249" s="45">
        <v>11650</v>
      </c>
      <c r="B249" s="45">
        <v>1549</v>
      </c>
      <c r="C249" s="45" t="s">
        <v>601</v>
      </c>
      <c r="D249" s="48" t="s">
        <v>1878</v>
      </c>
      <c r="E249" s="48" t="s">
        <v>1912</v>
      </c>
      <c r="F249" s="48" t="s">
        <v>1913</v>
      </c>
      <c r="G249" s="48" t="s">
        <v>666</v>
      </c>
      <c r="H249" s="48" t="s">
        <v>785</v>
      </c>
      <c r="I249" s="48" t="s">
        <v>1460</v>
      </c>
      <c r="J249" s="48" t="s">
        <v>1914</v>
      </c>
      <c r="K249" s="48" t="s">
        <v>1027</v>
      </c>
      <c r="L249" s="48" t="s">
        <v>1140</v>
      </c>
      <c r="M249" s="48" t="s">
        <v>787</v>
      </c>
      <c r="N249" s="48" t="s">
        <v>711</v>
      </c>
      <c r="O249" s="45"/>
      <c r="P249" s="45"/>
      <c r="Q249" s="45"/>
      <c r="R249" s="49" t="s">
        <v>592</v>
      </c>
      <c r="S249" s="45" t="str">
        <f>CONCATENATE(Appendix_Query[[#This Row],[CoV Metric]],Appendix_Query[[#This Row],[Numbering]])</f>
        <v>Average % waste diversion rate in City-used buildings w/ the Zero Waste Program</v>
      </c>
    </row>
    <row r="250" spans="1:19" s="47" customFormat="1" ht="195" customHeight="1" x14ac:dyDescent="0.3">
      <c r="A250" s="45">
        <v>10100</v>
      </c>
      <c r="B250" s="45">
        <v>1065</v>
      </c>
      <c r="C250" s="45" t="s">
        <v>580</v>
      </c>
      <c r="D250" s="48" t="s">
        <v>1915</v>
      </c>
      <c r="E250" s="48" t="s">
        <v>1916</v>
      </c>
      <c r="F250" s="48" t="s">
        <v>1917</v>
      </c>
      <c r="G250" s="48" t="s">
        <v>584</v>
      </c>
      <c r="H250" s="48" t="s">
        <v>1918</v>
      </c>
      <c r="I250" s="48" t="s">
        <v>1919</v>
      </c>
      <c r="J250" s="48" t="s">
        <v>1920</v>
      </c>
      <c r="K250" s="48" t="s">
        <v>1921</v>
      </c>
      <c r="L250" s="48" t="s">
        <v>1922</v>
      </c>
      <c r="M250" s="48" t="s">
        <v>1923</v>
      </c>
      <c r="N250" s="48" t="s">
        <v>1013</v>
      </c>
      <c r="O250" s="45"/>
      <c r="P250" s="45"/>
      <c r="Q250" s="45"/>
      <c r="R250" s="49" t="s">
        <v>592</v>
      </c>
      <c r="S250" s="45" t="str">
        <f>CONCATENATE(Appendix_Query[[#This Row],[CoV Metric]],Appendix_Query[[#This Row],[Numbering]])</f>
        <v>Calls Offered</v>
      </c>
    </row>
    <row r="251" spans="1:19" s="47" customFormat="1" ht="195" customHeight="1" x14ac:dyDescent="0.3">
      <c r="A251" s="45">
        <v>12100</v>
      </c>
      <c r="B251" s="45">
        <v>1813</v>
      </c>
      <c r="C251" s="45" t="s">
        <v>601</v>
      </c>
      <c r="D251" s="48" t="s">
        <v>1915</v>
      </c>
      <c r="E251" s="48" t="s">
        <v>1916</v>
      </c>
      <c r="F251" s="48" t="s">
        <v>1924</v>
      </c>
      <c r="G251" s="48" t="s">
        <v>658</v>
      </c>
      <c r="H251" s="48" t="s">
        <v>1925</v>
      </c>
      <c r="I251" s="48" t="s">
        <v>1926</v>
      </c>
      <c r="J251" s="48" t="s">
        <v>1927</v>
      </c>
      <c r="K251" s="48" t="s">
        <v>1928</v>
      </c>
      <c r="L251" s="48" t="s">
        <v>1929</v>
      </c>
      <c r="M251" s="48" t="s">
        <v>1929</v>
      </c>
      <c r="N251" s="48" t="s">
        <v>711</v>
      </c>
      <c r="O251" s="45"/>
      <c r="P251" s="45"/>
      <c r="Q251" s="45"/>
      <c r="R251" s="49" t="s">
        <v>592</v>
      </c>
      <c r="S251" s="45" t="str">
        <f>CONCATENATE(Appendix_Query[[#This Row],[CoV Metric]],Appendix_Query[[#This Row],[Numbering]])</f>
        <v>Service level (% answered within 60 seconds)</v>
      </c>
    </row>
    <row r="252" spans="1:19" s="47" customFormat="1" ht="195" customHeight="1" x14ac:dyDescent="0.3">
      <c r="A252" s="45">
        <v>12180</v>
      </c>
      <c r="B252" s="45">
        <v>1877</v>
      </c>
      <c r="C252" s="45" t="s">
        <v>601</v>
      </c>
      <c r="D252" s="48" t="s">
        <v>1915</v>
      </c>
      <c r="E252" s="48" t="s">
        <v>1916</v>
      </c>
      <c r="F252" s="48" t="s">
        <v>1930</v>
      </c>
      <c r="G252" s="48" t="s">
        <v>584</v>
      </c>
      <c r="H252" s="48" t="s">
        <v>1931</v>
      </c>
      <c r="I252" s="48" t="s">
        <v>1932</v>
      </c>
      <c r="J252" s="48" t="s">
        <v>1933</v>
      </c>
      <c r="K252" s="48" t="s">
        <v>1934</v>
      </c>
      <c r="L252" s="48" t="s">
        <v>1935</v>
      </c>
      <c r="M252" s="48" t="s">
        <v>1936</v>
      </c>
      <c r="N252" s="48" t="s">
        <v>1013</v>
      </c>
      <c r="O252" s="45"/>
      <c r="P252" s="45"/>
      <c r="Q252" s="45"/>
      <c r="R252" s="49" t="s">
        <v>592</v>
      </c>
      <c r="S252" s="45" t="str">
        <f>CONCATENATE(Appendix_Query[[#This Row],[CoV Metric]],Appendix_Query[[#This Row],[Numbering]])</f>
        <v>3-1-1 Interactions</v>
      </c>
    </row>
    <row r="253" spans="1:19" s="47" customFormat="1" ht="195" customHeight="1" x14ac:dyDescent="0.3">
      <c r="A253" s="45">
        <v>12190</v>
      </c>
      <c r="B253" s="45">
        <v>1878</v>
      </c>
      <c r="C253" s="45" t="s">
        <v>601</v>
      </c>
      <c r="D253" s="48" t="s">
        <v>1915</v>
      </c>
      <c r="E253" s="48" t="s">
        <v>1916</v>
      </c>
      <c r="F253" s="48" t="s">
        <v>1937</v>
      </c>
      <c r="G253" s="48" t="s">
        <v>584</v>
      </c>
      <c r="H253" s="48" t="s">
        <v>1938</v>
      </c>
      <c r="I253" s="48" t="s">
        <v>1939</v>
      </c>
      <c r="J253" s="48" t="s">
        <v>1940</v>
      </c>
      <c r="K253" s="48" t="s">
        <v>1941</v>
      </c>
      <c r="L253" s="48" t="s">
        <v>1198</v>
      </c>
      <c r="M253" s="48" t="s">
        <v>1942</v>
      </c>
      <c r="N253" s="48" t="s">
        <v>590</v>
      </c>
      <c r="O253" s="45" t="s">
        <v>1943</v>
      </c>
      <c r="P253" s="45" t="s">
        <v>592</v>
      </c>
      <c r="Q253" s="45"/>
      <c r="R253" s="49" t="s">
        <v>1944</v>
      </c>
      <c r="S253" s="45" t="str">
        <f>CONCATENATE(Appendix_Query[[#This Row],[CoV Metric]],Appendix_Query[[#This Row],[Numbering]])</f>
        <v>VanConnect Service Requests³¹³¹</v>
      </c>
    </row>
    <row r="254" spans="1:19" s="47" customFormat="1" ht="195" customHeight="1" x14ac:dyDescent="0.3">
      <c r="A254" s="45">
        <v>12090</v>
      </c>
      <c r="B254" s="45">
        <v>1790</v>
      </c>
      <c r="C254" s="45" t="s">
        <v>601</v>
      </c>
      <c r="D254" s="48" t="s">
        <v>1915</v>
      </c>
      <c r="E254" s="48" t="s">
        <v>1945</v>
      </c>
      <c r="F254" s="48" t="s">
        <v>1946</v>
      </c>
      <c r="G254" s="48" t="s">
        <v>584</v>
      </c>
      <c r="H254" s="48" t="s">
        <v>1947</v>
      </c>
      <c r="I254" s="48" t="s">
        <v>1948</v>
      </c>
      <c r="J254" s="48" t="s">
        <v>1949</v>
      </c>
      <c r="K254" s="48" t="s">
        <v>1950</v>
      </c>
      <c r="L254" s="48" t="s">
        <v>1761</v>
      </c>
      <c r="M254" s="48" t="s">
        <v>872</v>
      </c>
      <c r="N254" s="48" t="s">
        <v>590</v>
      </c>
      <c r="O254" s="45"/>
      <c r="P254" s="45"/>
      <c r="Q254" s="45"/>
      <c r="R254" s="49" t="s">
        <v>592</v>
      </c>
      <c r="S254" s="45" t="str">
        <f>CONCATENATE(Appendix_Query[[#This Row],[CoV Metric]],Appendix_Query[[#This Row],[Numbering]])</f>
        <v># of mobile devices (cell, smartphone, data card)</v>
      </c>
    </row>
    <row r="255" spans="1:19" s="47" customFormat="1" ht="195" customHeight="1" x14ac:dyDescent="0.3">
      <c r="A255" s="45">
        <v>22320</v>
      </c>
      <c r="B255" s="45">
        <v>2254</v>
      </c>
      <c r="C255" s="45" t="s">
        <v>601</v>
      </c>
      <c r="D255" s="48" t="s">
        <v>1915</v>
      </c>
      <c r="E255" s="48" t="s">
        <v>1945</v>
      </c>
      <c r="F255" s="48" t="s">
        <v>1951</v>
      </c>
      <c r="G255" s="48" t="s">
        <v>584</v>
      </c>
      <c r="H255" s="48" t="s">
        <v>1952</v>
      </c>
      <c r="I255" s="48" t="s">
        <v>1953</v>
      </c>
      <c r="J255" s="48" t="s">
        <v>1954</v>
      </c>
      <c r="K255" s="48" t="s">
        <v>1955</v>
      </c>
      <c r="L255" s="48" t="s">
        <v>1956</v>
      </c>
      <c r="M255" s="48" t="s">
        <v>1957</v>
      </c>
      <c r="N255" s="48" t="s">
        <v>590</v>
      </c>
      <c r="O255" s="45"/>
      <c r="P255" s="45"/>
      <c r="Q255" s="45"/>
      <c r="R255" s="49" t="s">
        <v>592</v>
      </c>
      <c r="S255" s="45" t="str">
        <f>CONCATENATE(Appendix_Query[[#This Row],[CoV Metric]],Appendix_Query[[#This Row],[Numbering]])</f>
        <v>Total # of client computers managed</v>
      </c>
    </row>
    <row r="256" spans="1:19" s="47" customFormat="1" ht="195" customHeight="1" x14ac:dyDescent="0.3">
      <c r="A256" s="45">
        <v>12370</v>
      </c>
      <c r="B256" s="45">
        <v>1966</v>
      </c>
      <c r="C256" s="45" t="s">
        <v>601</v>
      </c>
      <c r="D256" s="48" t="s">
        <v>1915</v>
      </c>
      <c r="E256" s="48" t="s">
        <v>1958</v>
      </c>
      <c r="F256" s="48" t="s">
        <v>1959</v>
      </c>
      <c r="G256" s="48" t="s">
        <v>584</v>
      </c>
      <c r="H256" s="48" t="s">
        <v>1609</v>
      </c>
      <c r="I256" s="48" t="s">
        <v>1826</v>
      </c>
      <c r="J256" s="48" t="s">
        <v>756</v>
      </c>
      <c r="K256" s="48" t="s">
        <v>1960</v>
      </c>
      <c r="L256" s="48" t="s">
        <v>1129</v>
      </c>
      <c r="M256" s="48" t="s">
        <v>1961</v>
      </c>
      <c r="N256" s="48" t="s">
        <v>590</v>
      </c>
      <c r="O256" s="45"/>
      <c r="P256" s="45"/>
      <c r="Q256" s="45"/>
      <c r="R256" s="49" t="s">
        <v>592</v>
      </c>
      <c r="S256" s="45" t="str">
        <f>CONCATENATE(Appendix_Query[[#This Row],[CoV Metric]],Appendix_Query[[#This Row],[Numbering]])</f>
        <v># of Wi-Fi locations (sites)</v>
      </c>
    </row>
    <row r="257" spans="1:19" s="47" customFormat="1" ht="195" customHeight="1" x14ac:dyDescent="0.3">
      <c r="A257" s="45">
        <v>11610</v>
      </c>
      <c r="B257" s="45">
        <v>1501</v>
      </c>
      <c r="C257" s="45" t="s">
        <v>601</v>
      </c>
      <c r="D257" s="48" t="s">
        <v>1915</v>
      </c>
      <c r="E257" s="48" t="s">
        <v>1962</v>
      </c>
      <c r="F257" s="48" t="s">
        <v>1963</v>
      </c>
      <c r="G257" s="48" t="s">
        <v>584</v>
      </c>
      <c r="H257" s="48" t="s">
        <v>1964</v>
      </c>
      <c r="I257" s="48" t="s">
        <v>1965</v>
      </c>
      <c r="J257" s="48" t="s">
        <v>1966</v>
      </c>
      <c r="K257" s="48" t="s">
        <v>1967</v>
      </c>
      <c r="L257" s="48" t="s">
        <v>1968</v>
      </c>
      <c r="M257" s="48" t="s">
        <v>1837</v>
      </c>
      <c r="N257" s="48" t="s">
        <v>711</v>
      </c>
      <c r="O257" s="45"/>
      <c r="P257" s="45"/>
      <c r="Q257" s="45"/>
      <c r="R257" s="49" t="s">
        <v>592</v>
      </c>
      <c r="S257" s="45" t="str">
        <f>CONCATENATE(Appendix_Query[[#This Row],[CoV Metric]],Appendix_Query[[#This Row],[Numbering]])</f>
        <v>Site visits (in millions)</v>
      </c>
    </row>
    <row r="258" spans="1:19" s="47" customFormat="1" ht="195" customHeight="1" x14ac:dyDescent="0.3">
      <c r="A258" s="45">
        <v>11620</v>
      </c>
      <c r="B258" s="45">
        <v>1502</v>
      </c>
      <c r="C258" s="45" t="s">
        <v>601</v>
      </c>
      <c r="D258" s="48" t="s">
        <v>1915</v>
      </c>
      <c r="E258" s="48" t="s">
        <v>1962</v>
      </c>
      <c r="F258" s="48" t="s">
        <v>1969</v>
      </c>
      <c r="G258" s="48" t="s">
        <v>584</v>
      </c>
      <c r="H258" s="48" t="s">
        <v>1970</v>
      </c>
      <c r="I258" s="48" t="s">
        <v>1971</v>
      </c>
      <c r="J258" s="48" t="s">
        <v>1972</v>
      </c>
      <c r="K258" s="48" t="s">
        <v>1973</v>
      </c>
      <c r="L258" s="48" t="s">
        <v>1974</v>
      </c>
      <c r="M258" s="48" t="s">
        <v>1975</v>
      </c>
      <c r="N258" s="48" t="s">
        <v>711</v>
      </c>
      <c r="O258" s="45"/>
      <c r="P258" s="45"/>
      <c r="Q258" s="45"/>
      <c r="R258" s="49" t="s">
        <v>592</v>
      </c>
      <c r="S258" s="45" t="str">
        <f>CONCATENATE(Appendix_Query[[#This Row],[CoV Metric]],Appendix_Query[[#This Row],[Numbering]])</f>
        <v>Page views (in millions)</v>
      </c>
    </row>
    <row r="259" spans="1:19" s="47" customFormat="1" ht="195" customHeight="1" x14ac:dyDescent="0.3">
      <c r="A259" s="45">
        <v>12380</v>
      </c>
      <c r="B259" s="45">
        <v>1967</v>
      </c>
      <c r="C259" s="45" t="s">
        <v>601</v>
      </c>
      <c r="D259" s="48" t="s">
        <v>1915</v>
      </c>
      <c r="E259" s="48" t="s">
        <v>1976</v>
      </c>
      <c r="F259" s="48" t="s">
        <v>1977</v>
      </c>
      <c r="G259" s="48" t="s">
        <v>584</v>
      </c>
      <c r="H259" s="48" t="s">
        <v>1978</v>
      </c>
      <c r="I259" s="48" t="s">
        <v>766</v>
      </c>
      <c r="J259" s="48" t="s">
        <v>1105</v>
      </c>
      <c r="K259" s="48" t="s">
        <v>911</v>
      </c>
      <c r="L259" s="48" t="s">
        <v>1558</v>
      </c>
      <c r="M259" s="48" t="s">
        <v>1263</v>
      </c>
      <c r="N259" s="48" t="s">
        <v>590</v>
      </c>
      <c r="O259" s="45"/>
      <c r="P259" s="45"/>
      <c r="Q259" s="45"/>
      <c r="R259" s="49" t="s">
        <v>592</v>
      </c>
      <c r="S259" s="45" t="str">
        <f>CONCATENATE(Appendix_Query[[#This Row],[CoV Metric]],Appendix_Query[[#This Row],[Numbering]])</f>
        <v># of open datasets available</v>
      </c>
    </row>
    <row r="260" spans="1:19" s="47" customFormat="1" ht="195" customHeight="1" x14ac:dyDescent="0.3">
      <c r="A260" s="45">
        <v>10090</v>
      </c>
      <c r="B260" s="45">
        <v>1056</v>
      </c>
      <c r="C260" s="45" t="s">
        <v>601</v>
      </c>
      <c r="D260" s="48" t="s">
        <v>1915</v>
      </c>
      <c r="E260" s="48" t="s">
        <v>1979</v>
      </c>
      <c r="F260" s="48" t="s">
        <v>1980</v>
      </c>
      <c r="G260" s="48" t="s">
        <v>584</v>
      </c>
      <c r="H260" s="48" t="s">
        <v>884</v>
      </c>
      <c r="I260" s="48" t="s">
        <v>1981</v>
      </c>
      <c r="J260" s="48" t="s">
        <v>1982</v>
      </c>
      <c r="K260" s="48" t="s">
        <v>1983</v>
      </c>
      <c r="L260" s="48" t="s">
        <v>1984</v>
      </c>
      <c r="M260" s="48" t="s">
        <v>1985</v>
      </c>
      <c r="N260" s="48" t="s">
        <v>590</v>
      </c>
      <c r="O260" s="45"/>
      <c r="P260" s="45"/>
      <c r="Q260" s="45"/>
      <c r="R260" s="49" t="s">
        <v>592</v>
      </c>
      <c r="S260" s="45" t="str">
        <f>CONCATENATE(Appendix_Query[[#This Row],[CoV Metric]],Appendix_Query[[#This Row],[Numbering]])</f>
        <v>Volume of data storage capacity (in Terabytes)</v>
      </c>
    </row>
    <row r="261" spans="1:19" s="47" customFormat="1" ht="195" customHeight="1" x14ac:dyDescent="0.3">
      <c r="A261" s="45">
        <v>12200</v>
      </c>
      <c r="B261" s="45">
        <v>1900</v>
      </c>
      <c r="C261" s="45" t="s">
        <v>601</v>
      </c>
      <c r="D261" s="48" t="s">
        <v>1986</v>
      </c>
      <c r="E261" s="48" t="s">
        <v>1987</v>
      </c>
      <c r="F261" s="48" t="s">
        <v>1988</v>
      </c>
      <c r="G261" s="48" t="s">
        <v>584</v>
      </c>
      <c r="H261" s="48" t="s">
        <v>1989</v>
      </c>
      <c r="I261" s="48" t="s">
        <v>1990</v>
      </c>
      <c r="J261" s="48" t="s">
        <v>1991</v>
      </c>
      <c r="K261" s="48" t="s">
        <v>1992</v>
      </c>
      <c r="L261" s="48" t="s">
        <v>1201</v>
      </c>
      <c r="M261" s="48" t="s">
        <v>1201</v>
      </c>
      <c r="N261" s="48" t="s">
        <v>711</v>
      </c>
      <c r="O261" s="45"/>
      <c r="P261" s="45"/>
      <c r="Q261" s="45"/>
      <c r="R261" s="49" t="s">
        <v>592</v>
      </c>
      <c r="S261" s="45" t="str">
        <f>CONCATENATE(Appendix_Query[[#This Row],[CoV Metric]],Appendix_Query[[#This Row],[Numbering]])</f>
        <v># of Championship Golf Rounds</v>
      </c>
    </row>
    <row r="262" spans="1:19" s="47" customFormat="1" ht="195" customHeight="1" x14ac:dyDescent="0.3">
      <c r="A262" s="45">
        <v>11070</v>
      </c>
      <c r="B262" s="45">
        <v>1308</v>
      </c>
      <c r="C262" s="45" t="s">
        <v>580</v>
      </c>
      <c r="D262" s="48" t="s">
        <v>1986</v>
      </c>
      <c r="E262" s="48" t="s">
        <v>1993</v>
      </c>
      <c r="F262" s="48" t="s">
        <v>1994</v>
      </c>
      <c r="G262" s="48" t="s">
        <v>584</v>
      </c>
      <c r="H262" s="48" t="s">
        <v>1995</v>
      </c>
      <c r="I262" s="48" t="s">
        <v>1996</v>
      </c>
      <c r="J262" s="48" t="s">
        <v>1997</v>
      </c>
      <c r="K262" s="48" t="s">
        <v>1998</v>
      </c>
      <c r="L262" s="48" t="s">
        <v>1999</v>
      </c>
      <c r="M262" s="48" t="s">
        <v>2000</v>
      </c>
      <c r="N262" s="48" t="s">
        <v>711</v>
      </c>
      <c r="O262" s="45"/>
      <c r="P262" s="45"/>
      <c r="Q262" s="45"/>
      <c r="R262" s="49" t="s">
        <v>592</v>
      </c>
      <c r="S262" s="45" t="str">
        <f>CONCATENATE(Appendix_Query[[#This Row],[CoV Metric]],Appendix_Query[[#This Row],[Numbering]])</f>
        <v># of annuals planted</v>
      </c>
    </row>
    <row r="263" spans="1:19" s="47" customFormat="1" ht="195" customHeight="1" x14ac:dyDescent="0.3">
      <c r="A263" s="45">
        <v>11080</v>
      </c>
      <c r="B263" s="45">
        <v>1311</v>
      </c>
      <c r="C263" s="45" t="s">
        <v>580</v>
      </c>
      <c r="D263" s="48" t="s">
        <v>1986</v>
      </c>
      <c r="E263" s="48" t="s">
        <v>1993</v>
      </c>
      <c r="F263" s="48" t="s">
        <v>2001</v>
      </c>
      <c r="G263" s="48" t="s">
        <v>584</v>
      </c>
      <c r="H263" s="48" t="s">
        <v>2002</v>
      </c>
      <c r="I263" s="48" t="s">
        <v>2002</v>
      </c>
      <c r="J263" s="48" t="s">
        <v>2002</v>
      </c>
      <c r="K263" s="48" t="s">
        <v>2002</v>
      </c>
      <c r="L263" s="48" t="s">
        <v>2002</v>
      </c>
      <c r="M263" s="48" t="s">
        <v>2002</v>
      </c>
      <c r="N263" s="48" t="s">
        <v>590</v>
      </c>
      <c r="O263" s="45"/>
      <c r="P263" s="45"/>
      <c r="Q263" s="45"/>
      <c r="R263" s="49" t="s">
        <v>592</v>
      </c>
      <c r="S263" s="45" t="str">
        <f>CONCATENATE(Appendix_Query[[#This Row],[CoV Metric]],Appendix_Query[[#This Row],[Numbering]])</f>
        <v>% of canopy coverage</v>
      </c>
    </row>
    <row r="264" spans="1:19" s="47" customFormat="1" ht="195" customHeight="1" x14ac:dyDescent="0.3">
      <c r="A264" s="45">
        <v>11090</v>
      </c>
      <c r="B264" s="45">
        <v>1312</v>
      </c>
      <c r="C264" s="45" t="s">
        <v>580</v>
      </c>
      <c r="D264" s="48" t="s">
        <v>1986</v>
      </c>
      <c r="E264" s="48" t="s">
        <v>1993</v>
      </c>
      <c r="F264" s="48" t="s">
        <v>2003</v>
      </c>
      <c r="G264" s="48" t="s">
        <v>584</v>
      </c>
      <c r="H264" s="48" t="s">
        <v>2004</v>
      </c>
      <c r="I264" s="48" t="s">
        <v>2004</v>
      </c>
      <c r="J264" s="48" t="s">
        <v>2004</v>
      </c>
      <c r="K264" s="48" t="s">
        <v>2004</v>
      </c>
      <c r="L264" s="48" t="s">
        <v>2004</v>
      </c>
      <c r="M264" s="48" t="s">
        <v>2004</v>
      </c>
      <c r="N264" s="48" t="s">
        <v>711</v>
      </c>
      <c r="O264" s="45"/>
      <c r="P264" s="45"/>
      <c r="Q264" s="45"/>
      <c r="R264" s="49" t="s">
        <v>592</v>
      </c>
      <c r="S264" s="45" t="str">
        <f>CONCATENATE(Appendix_Query[[#This Row],[CoV Metric]],Appendix_Query[[#This Row],[Numbering]])</f>
        <v>% of land base within a 5-minute walk to green space</v>
      </c>
    </row>
    <row r="265" spans="1:19" s="47" customFormat="1" ht="195" customHeight="1" x14ac:dyDescent="0.3">
      <c r="A265" s="45">
        <v>11100</v>
      </c>
      <c r="B265" s="45">
        <v>1314</v>
      </c>
      <c r="C265" s="45" t="s">
        <v>601</v>
      </c>
      <c r="D265" s="48" t="s">
        <v>1986</v>
      </c>
      <c r="E265" s="48" t="s">
        <v>1993</v>
      </c>
      <c r="F265" s="48" t="s">
        <v>2005</v>
      </c>
      <c r="G265" s="48" t="s">
        <v>584</v>
      </c>
      <c r="H265" s="48" t="s">
        <v>2006</v>
      </c>
      <c r="I265" s="48" t="s">
        <v>2006</v>
      </c>
      <c r="J265" s="48" t="s">
        <v>2006</v>
      </c>
      <c r="K265" s="48" t="s">
        <v>2006</v>
      </c>
      <c r="L265" s="48" t="s">
        <v>2006</v>
      </c>
      <c r="M265" s="48" t="s">
        <v>2006</v>
      </c>
      <c r="N265" s="48" t="s">
        <v>590</v>
      </c>
      <c r="O265" s="45"/>
      <c r="P265" s="45"/>
      <c r="Q265" s="45"/>
      <c r="R265" s="49" t="s">
        <v>592</v>
      </c>
      <c r="S265" s="45" t="str">
        <f>CONCATENATE(Appendix_Query[[#This Row],[CoV Metric]],Appendix_Query[[#This Row],[Numbering]])</f>
        <v>Hectares of park space</v>
      </c>
    </row>
    <row r="266" spans="1:19" s="47" customFormat="1" ht="195" customHeight="1" x14ac:dyDescent="0.3">
      <c r="A266" s="45">
        <v>11110</v>
      </c>
      <c r="B266" s="45">
        <v>1320</v>
      </c>
      <c r="C266" s="45" t="s">
        <v>580</v>
      </c>
      <c r="D266" s="48" t="s">
        <v>1986</v>
      </c>
      <c r="E266" s="48" t="s">
        <v>1993</v>
      </c>
      <c r="F266" s="48" t="s">
        <v>2007</v>
      </c>
      <c r="G266" s="48" t="s">
        <v>584</v>
      </c>
      <c r="H266" s="48" t="s">
        <v>2008</v>
      </c>
      <c r="I266" s="48" t="s">
        <v>2009</v>
      </c>
      <c r="J266" s="48" t="s">
        <v>2010</v>
      </c>
      <c r="K266" s="48" t="s">
        <v>2011</v>
      </c>
      <c r="L266" s="48" t="s">
        <v>2012</v>
      </c>
      <c r="M266" s="48" t="s">
        <v>2013</v>
      </c>
      <c r="N266" s="48" t="s">
        <v>711</v>
      </c>
      <c r="O266" s="45"/>
      <c r="P266" s="45"/>
      <c r="Q266" s="45"/>
      <c r="R266" s="49" t="s">
        <v>592</v>
      </c>
      <c r="S266" s="45" t="str">
        <f>CONCATENATE(Appendix_Query[[#This Row],[CoV Metric]],Appendix_Query[[#This Row],[Numbering]])</f>
        <v>Trees maintained</v>
      </c>
    </row>
    <row r="267" spans="1:19" s="47" customFormat="1" ht="195" customHeight="1" x14ac:dyDescent="0.3">
      <c r="A267" s="45">
        <v>12070</v>
      </c>
      <c r="B267" s="45">
        <v>1737</v>
      </c>
      <c r="C267" s="45" t="s">
        <v>601</v>
      </c>
      <c r="D267" s="48" t="s">
        <v>1986</v>
      </c>
      <c r="E267" s="48" t="s">
        <v>1993</v>
      </c>
      <c r="F267" s="48" t="s">
        <v>2014</v>
      </c>
      <c r="G267" s="48" t="s">
        <v>584</v>
      </c>
      <c r="H267" s="48" t="s">
        <v>2015</v>
      </c>
      <c r="I267" s="48" t="s">
        <v>2016</v>
      </c>
      <c r="J267" s="48" t="s">
        <v>2017</v>
      </c>
      <c r="K267" s="48" t="s">
        <v>2018</v>
      </c>
      <c r="L267" s="48" t="s">
        <v>2019</v>
      </c>
      <c r="M267" s="48" t="s">
        <v>2020</v>
      </c>
      <c r="N267" s="48" t="s">
        <v>590</v>
      </c>
      <c r="O267" s="45"/>
      <c r="P267" s="45"/>
      <c r="Q267" s="45"/>
      <c r="R267" s="49" t="s">
        <v>592</v>
      </c>
      <c r="S267" s="45" t="str">
        <f>CONCATENATE(Appendix_Query[[#This Row],[CoV Metric]],Appendix_Query[[#This Row],[Numbering]])</f>
        <v>Trees planted</v>
      </c>
    </row>
    <row r="268" spans="1:19" s="47" customFormat="1" ht="195" customHeight="1" x14ac:dyDescent="0.3">
      <c r="A268" s="45">
        <v>22600</v>
      </c>
      <c r="B268" s="45">
        <v>3002</v>
      </c>
      <c r="C268" s="45" t="s">
        <v>580</v>
      </c>
      <c r="D268" s="48" t="s">
        <v>1986</v>
      </c>
      <c r="E268" s="48" t="s">
        <v>1993</v>
      </c>
      <c r="F268" s="48" t="s">
        <v>2021</v>
      </c>
      <c r="G268" s="48" t="s">
        <v>584</v>
      </c>
      <c r="H268" s="48" t="s">
        <v>2022</v>
      </c>
      <c r="I268" s="48" t="s">
        <v>2023</v>
      </c>
      <c r="J268" s="48" t="s">
        <v>2024</v>
      </c>
      <c r="K268" s="48" t="s">
        <v>2025</v>
      </c>
      <c r="L268" s="48" t="s">
        <v>2026</v>
      </c>
      <c r="M268" s="48" t="s">
        <v>2027</v>
      </c>
      <c r="N268" s="48" t="s">
        <v>590</v>
      </c>
      <c r="O268" s="45"/>
      <c r="P268" s="45"/>
      <c r="Q268" s="45"/>
      <c r="R268" s="49" t="s">
        <v>592</v>
      </c>
      <c r="S268" s="45" t="str">
        <f>CONCATENATE(Appendix_Query[[#This Row],[CoV Metric]],Appendix_Query[[#This Row],[Numbering]])</f>
        <v>Hectares of natural areas restored or enhanced</v>
      </c>
    </row>
    <row r="269" spans="1:19" s="47" customFormat="1" ht="195" customHeight="1" x14ac:dyDescent="0.3">
      <c r="A269" s="45">
        <v>10920</v>
      </c>
      <c r="B269" s="45">
        <v>1289</v>
      </c>
      <c r="C269" s="45" t="s">
        <v>580</v>
      </c>
      <c r="D269" s="48" t="s">
        <v>1986</v>
      </c>
      <c r="E269" s="48" t="s">
        <v>2028</v>
      </c>
      <c r="F269" s="48" t="s">
        <v>2029</v>
      </c>
      <c r="G269" s="48" t="s">
        <v>584</v>
      </c>
      <c r="H269" s="48" t="s">
        <v>2030</v>
      </c>
      <c r="I269" s="48" t="s">
        <v>2030</v>
      </c>
      <c r="J269" s="48" t="s">
        <v>2031</v>
      </c>
      <c r="K269" s="48" t="s">
        <v>2030</v>
      </c>
      <c r="L269" s="48" t="s">
        <v>2032</v>
      </c>
      <c r="M269" s="48" t="s">
        <v>2032</v>
      </c>
      <c r="N269" s="48" t="s">
        <v>711</v>
      </c>
      <c r="O269" s="45"/>
      <c r="P269" s="45"/>
      <c r="Q269" s="45"/>
      <c r="R269" s="49" t="s">
        <v>592</v>
      </c>
      <c r="S269" s="45" t="str">
        <f>CONCATENATE(Appendix_Query[[#This Row],[CoV Metric]],Appendix_Query[[#This Row],[Numbering]])</f>
        <v># of facility hours available for indoor pools</v>
      </c>
    </row>
    <row r="270" spans="1:19" s="47" customFormat="1" ht="195" customHeight="1" x14ac:dyDescent="0.3">
      <c r="A270" s="45">
        <v>10930</v>
      </c>
      <c r="B270" s="45">
        <v>1290</v>
      </c>
      <c r="C270" s="45" t="s">
        <v>580</v>
      </c>
      <c r="D270" s="48" t="s">
        <v>1986</v>
      </c>
      <c r="E270" s="48" t="s">
        <v>2028</v>
      </c>
      <c r="F270" s="48" t="s">
        <v>2033</v>
      </c>
      <c r="G270" s="48" t="s">
        <v>584</v>
      </c>
      <c r="H270" s="48" t="s">
        <v>2034</v>
      </c>
      <c r="I270" s="48" t="s">
        <v>2034</v>
      </c>
      <c r="J270" s="48" t="s">
        <v>2035</v>
      </c>
      <c r="K270" s="48" t="s">
        <v>2036</v>
      </c>
      <c r="L270" s="48" t="s">
        <v>2037</v>
      </c>
      <c r="M270" s="48" t="s">
        <v>2038</v>
      </c>
      <c r="N270" s="48" t="s">
        <v>711</v>
      </c>
      <c r="O270" s="45"/>
      <c r="P270" s="45"/>
      <c r="Q270" s="45"/>
      <c r="R270" s="49" t="s">
        <v>592</v>
      </c>
      <c r="S270" s="45" t="str">
        <f>CONCATENATE(Appendix_Query[[#This Row],[CoV Metric]],Appendix_Query[[#This Row],[Numbering]])</f>
        <v># of facility hours available for arenas (incl. dry floor)</v>
      </c>
    </row>
    <row r="271" spans="1:19" s="47" customFormat="1" ht="195" customHeight="1" x14ac:dyDescent="0.3">
      <c r="A271" s="45">
        <v>10940</v>
      </c>
      <c r="B271" s="45">
        <v>1291</v>
      </c>
      <c r="C271" s="45" t="s">
        <v>580</v>
      </c>
      <c r="D271" s="48" t="s">
        <v>1986</v>
      </c>
      <c r="E271" s="48" t="s">
        <v>2028</v>
      </c>
      <c r="F271" s="48" t="s">
        <v>2039</v>
      </c>
      <c r="G271" s="48" t="s">
        <v>658</v>
      </c>
      <c r="H271" s="48" t="s">
        <v>2040</v>
      </c>
      <c r="I271" s="48" t="s">
        <v>2041</v>
      </c>
      <c r="J271" s="48" t="s">
        <v>2042</v>
      </c>
      <c r="K271" s="48" t="s">
        <v>2043</v>
      </c>
      <c r="L271" s="48" t="s">
        <v>2044</v>
      </c>
      <c r="M271" s="48" t="s">
        <v>2044</v>
      </c>
      <c r="N271" s="48" t="s">
        <v>711</v>
      </c>
      <c r="O271" s="45"/>
      <c r="P271" s="45"/>
      <c r="Q271" s="45"/>
      <c r="R271" s="49" t="s">
        <v>592</v>
      </c>
      <c r="S271" s="45" t="str">
        <f>CONCATENATE(Appendix_Query[[#This Row],[CoV Metric]],Appendix_Query[[#This Row],[Numbering]])</f>
        <v># of hours of outdoor sport facility permitted</v>
      </c>
    </row>
    <row r="272" spans="1:19" s="47" customFormat="1" ht="195" customHeight="1" x14ac:dyDescent="0.3">
      <c r="A272" s="45">
        <v>10950</v>
      </c>
      <c r="B272" s="45">
        <v>1292</v>
      </c>
      <c r="C272" s="45" t="s">
        <v>580</v>
      </c>
      <c r="D272" s="48" t="s">
        <v>1986</v>
      </c>
      <c r="E272" s="48" t="s">
        <v>2028</v>
      </c>
      <c r="F272" s="48" t="s">
        <v>2045</v>
      </c>
      <c r="G272" s="48" t="s">
        <v>658</v>
      </c>
      <c r="H272" s="48" t="s">
        <v>2046</v>
      </c>
      <c r="I272" s="48" t="s">
        <v>2047</v>
      </c>
      <c r="J272" s="48" t="s">
        <v>1466</v>
      </c>
      <c r="K272" s="48" t="s">
        <v>937</v>
      </c>
      <c r="L272" s="48" t="s">
        <v>626</v>
      </c>
      <c r="M272" s="48" t="s">
        <v>626</v>
      </c>
      <c r="N272" s="48" t="s">
        <v>635</v>
      </c>
      <c r="O272" s="45"/>
      <c r="P272" s="45"/>
      <c r="Q272" s="45"/>
      <c r="R272" s="49" t="s">
        <v>592</v>
      </c>
      <c r="S272" s="45" t="str">
        <f>CONCATENATE(Appendix_Query[[#This Row],[CoV Metric]],Appendix_Query[[#This Row],[Numbering]])</f>
        <v># of lifeguard interventions at indoor pools</v>
      </c>
    </row>
    <row r="273" spans="1:19" s="47" customFormat="1" ht="195" customHeight="1" x14ac:dyDescent="0.3">
      <c r="A273" s="45">
        <v>10960</v>
      </c>
      <c r="B273" s="45">
        <v>1293</v>
      </c>
      <c r="C273" s="45" t="s">
        <v>580</v>
      </c>
      <c r="D273" s="48" t="s">
        <v>1986</v>
      </c>
      <c r="E273" s="48" t="s">
        <v>2028</v>
      </c>
      <c r="F273" s="48" t="s">
        <v>2048</v>
      </c>
      <c r="G273" s="48" t="s">
        <v>658</v>
      </c>
      <c r="H273" s="48" t="s">
        <v>2049</v>
      </c>
      <c r="I273" s="48" t="s">
        <v>1964</v>
      </c>
      <c r="J273" s="48" t="s">
        <v>2050</v>
      </c>
      <c r="K273" s="48" t="s">
        <v>2051</v>
      </c>
      <c r="L273" s="48" t="s">
        <v>2052</v>
      </c>
      <c r="M273" s="48" t="s">
        <v>2053</v>
      </c>
      <c r="N273" s="48" t="s">
        <v>635</v>
      </c>
      <c r="O273" s="45" t="s">
        <v>3471</v>
      </c>
      <c r="P273" s="45" t="s">
        <v>592</v>
      </c>
      <c r="Q273" s="45"/>
      <c r="R273" s="49" t="s">
        <v>2054</v>
      </c>
      <c r="S273" s="45" t="str">
        <f>CONCATENATE(Appendix_Query[[#This Row],[CoV Metric]],Appendix_Query[[#This Row],[Numbering]])</f>
        <v># of lifeguard interventions per 1,000 swims³²³²</v>
      </c>
    </row>
    <row r="274" spans="1:19" s="47" customFormat="1" ht="195" customHeight="1" x14ac:dyDescent="0.3">
      <c r="A274" s="45">
        <v>10970</v>
      </c>
      <c r="B274" s="45">
        <v>1294</v>
      </c>
      <c r="C274" s="45" t="s">
        <v>601</v>
      </c>
      <c r="D274" s="48" t="s">
        <v>1986</v>
      </c>
      <c r="E274" s="48" t="s">
        <v>2028</v>
      </c>
      <c r="F274" s="48" t="s">
        <v>2055</v>
      </c>
      <c r="G274" s="48" t="s">
        <v>658</v>
      </c>
      <c r="H274" s="48" t="s">
        <v>2056</v>
      </c>
      <c r="I274" s="48" t="s">
        <v>2057</v>
      </c>
      <c r="J274" s="48" t="s">
        <v>2058</v>
      </c>
      <c r="K274" s="48" t="s">
        <v>2059</v>
      </c>
      <c r="L274" s="48" t="s">
        <v>2060</v>
      </c>
      <c r="M274" s="48" t="s">
        <v>915</v>
      </c>
      <c r="N274" s="48" t="s">
        <v>590</v>
      </c>
      <c r="O274" s="45"/>
      <c r="P274" s="45"/>
      <c r="Q274" s="45"/>
      <c r="R274" s="49" t="s">
        <v>592</v>
      </c>
      <c r="S274" s="45" t="str">
        <f>CONCATENATE(Appendix_Query[[#This Row],[CoV Metric]],Appendix_Query[[#This Row],[Numbering]])</f>
        <v># of outdoor sport facility permits</v>
      </c>
    </row>
    <row r="275" spans="1:19" s="47" customFormat="1" ht="195" customHeight="1" x14ac:dyDescent="0.3">
      <c r="A275" s="45">
        <v>10980</v>
      </c>
      <c r="B275" s="45">
        <v>1295</v>
      </c>
      <c r="C275" s="45" t="s">
        <v>601</v>
      </c>
      <c r="D275" s="48" t="s">
        <v>1986</v>
      </c>
      <c r="E275" s="48" t="s">
        <v>2028</v>
      </c>
      <c r="F275" s="48" t="s">
        <v>2061</v>
      </c>
      <c r="G275" s="48" t="s">
        <v>658</v>
      </c>
      <c r="H275" s="48" t="s">
        <v>2062</v>
      </c>
      <c r="I275" s="48" t="s">
        <v>2063</v>
      </c>
      <c r="J275" s="48" t="s">
        <v>2064</v>
      </c>
      <c r="K275" s="48" t="s">
        <v>2065</v>
      </c>
      <c r="L275" s="48" t="s">
        <v>2066</v>
      </c>
      <c r="M275" s="48" t="s">
        <v>2067</v>
      </c>
      <c r="N275" s="48" t="s">
        <v>590</v>
      </c>
      <c r="O275" s="45"/>
      <c r="P275" s="45"/>
      <c r="Q275" s="45"/>
      <c r="R275" s="49" t="s">
        <v>592</v>
      </c>
      <c r="S275" s="45" t="str">
        <f>CONCATENATE(Appendix_Query[[#This Row],[CoV Metric]],Appendix_Query[[#This Row],[Numbering]])</f>
        <v># of swim participants / attendees</v>
      </c>
    </row>
    <row r="276" spans="1:19" s="47" customFormat="1" ht="195" customHeight="1" x14ac:dyDescent="0.3">
      <c r="A276" s="45">
        <v>10990</v>
      </c>
      <c r="B276" s="45">
        <v>1296</v>
      </c>
      <c r="C276" s="45" t="s">
        <v>601</v>
      </c>
      <c r="D276" s="48" t="s">
        <v>1986</v>
      </c>
      <c r="E276" s="48" t="s">
        <v>2028</v>
      </c>
      <c r="F276" s="48" t="s">
        <v>2068</v>
      </c>
      <c r="G276" s="48" t="s">
        <v>584</v>
      </c>
      <c r="H276" s="48" t="s">
        <v>2069</v>
      </c>
      <c r="I276" s="48" t="s">
        <v>2070</v>
      </c>
      <c r="J276" s="48" t="s">
        <v>2071</v>
      </c>
      <c r="K276" s="48" t="s">
        <v>2072</v>
      </c>
      <c r="L276" s="48" t="s">
        <v>2073</v>
      </c>
      <c r="M276" s="48" t="s">
        <v>1291</v>
      </c>
      <c r="N276" s="48" t="s">
        <v>590</v>
      </c>
      <c r="O276" s="45"/>
      <c r="P276" s="45"/>
      <c r="Q276" s="45"/>
      <c r="R276" s="49" t="s">
        <v>592</v>
      </c>
      <c r="S276" s="45" t="str">
        <f>CONCATENATE(Appendix_Query[[#This Row],[CoV Metric]],Appendix_Query[[#This Row],[Numbering]])</f>
        <v># of Leisure Access Program (LAP) cards issued</v>
      </c>
    </row>
    <row r="277" spans="1:19" s="47" customFormat="1" ht="195" customHeight="1" x14ac:dyDescent="0.3">
      <c r="A277" s="45">
        <v>11000</v>
      </c>
      <c r="B277" s="45">
        <v>1297</v>
      </c>
      <c r="C277" s="45" t="s">
        <v>580</v>
      </c>
      <c r="D277" s="48" t="s">
        <v>1986</v>
      </c>
      <c r="E277" s="48" t="s">
        <v>2028</v>
      </c>
      <c r="F277" s="48" t="s">
        <v>2074</v>
      </c>
      <c r="G277" s="48" t="s">
        <v>584</v>
      </c>
      <c r="H277" s="48" t="s">
        <v>2075</v>
      </c>
      <c r="I277" s="48" t="s">
        <v>2076</v>
      </c>
      <c r="J277" s="48" t="s">
        <v>2077</v>
      </c>
      <c r="K277" s="48" t="s">
        <v>1641</v>
      </c>
      <c r="L277" s="48" t="s">
        <v>2078</v>
      </c>
      <c r="M277" s="48" t="s">
        <v>2079</v>
      </c>
      <c r="N277" s="48" t="s">
        <v>590</v>
      </c>
      <c r="O277" s="45"/>
      <c r="P277" s="45"/>
      <c r="Q277" s="45"/>
      <c r="R277" s="49" t="s">
        <v>592</v>
      </c>
      <c r="S277" s="45" t="str">
        <f>CONCATENATE(Appendix_Query[[#This Row],[CoV Metric]],Appendix_Query[[#This Row],[Numbering]])</f>
        <v>% of LAP-eligible residents in Vancouver  utilizing LAP</v>
      </c>
    </row>
    <row r="278" spans="1:19" s="47" customFormat="1" ht="195" customHeight="1" x14ac:dyDescent="0.3">
      <c r="A278" s="45">
        <v>11010</v>
      </c>
      <c r="B278" s="45">
        <v>1298</v>
      </c>
      <c r="C278" s="45" t="s">
        <v>580</v>
      </c>
      <c r="D278" s="48" t="s">
        <v>1986</v>
      </c>
      <c r="E278" s="48" t="s">
        <v>2028</v>
      </c>
      <c r="F278" s="48" t="s">
        <v>2080</v>
      </c>
      <c r="G278" s="48" t="s">
        <v>584</v>
      </c>
      <c r="H278" s="48" t="s">
        <v>2081</v>
      </c>
      <c r="I278" s="48" t="s">
        <v>2082</v>
      </c>
      <c r="J278" s="48" t="s">
        <v>2083</v>
      </c>
      <c r="K278" s="48" t="s">
        <v>2084</v>
      </c>
      <c r="L278" s="48" t="s">
        <v>2085</v>
      </c>
      <c r="M278" s="48" t="s">
        <v>2083</v>
      </c>
      <c r="N278" s="48" t="s">
        <v>590</v>
      </c>
      <c r="O278" s="45"/>
      <c r="P278" s="45"/>
      <c r="Q278" s="45"/>
      <c r="R278" s="49" t="s">
        <v>592</v>
      </c>
      <c r="S278" s="45" t="str">
        <f>CONCATENATE(Appendix_Query[[#This Row],[CoV Metric]],Appendix_Query[[#This Row],[Numbering]])</f>
        <v>% of total swims by LAP holders</v>
      </c>
    </row>
    <row r="279" spans="1:19" s="47" customFormat="1" ht="195" customHeight="1" x14ac:dyDescent="0.3">
      <c r="A279" s="45">
        <v>11020</v>
      </c>
      <c r="B279" s="45">
        <v>1299</v>
      </c>
      <c r="C279" s="45" t="s">
        <v>601</v>
      </c>
      <c r="D279" s="48" t="s">
        <v>1986</v>
      </c>
      <c r="E279" s="48" t="s">
        <v>2028</v>
      </c>
      <c r="F279" s="48" t="s">
        <v>2086</v>
      </c>
      <c r="G279" s="48" t="s">
        <v>658</v>
      </c>
      <c r="H279" s="48" t="s">
        <v>2087</v>
      </c>
      <c r="I279" s="48" t="s">
        <v>1291</v>
      </c>
      <c r="J279" s="48" t="s">
        <v>1290</v>
      </c>
      <c r="K279" s="48" t="s">
        <v>2088</v>
      </c>
      <c r="L279" s="48" t="s">
        <v>2089</v>
      </c>
      <c r="M279" s="48" t="s">
        <v>2090</v>
      </c>
      <c r="N279" s="48" t="s">
        <v>590</v>
      </c>
      <c r="O279" s="45" t="s">
        <v>2091</v>
      </c>
      <c r="P279" s="45" t="s">
        <v>592</v>
      </c>
      <c r="Q279" s="45"/>
      <c r="R279" s="49" t="s">
        <v>2092</v>
      </c>
      <c r="S279" s="45" t="str">
        <f>CONCATENATE(Appendix_Query[[#This Row],[CoV Metric]],Appendix_Query[[#This Row],[Numbering]])</f>
        <v># of participants for arenas (total attendance, excluding rentals)³³³³</v>
      </c>
    </row>
    <row r="280" spans="1:19" s="47" customFormat="1" ht="195" customHeight="1" x14ac:dyDescent="0.3">
      <c r="A280" s="45">
        <v>11030</v>
      </c>
      <c r="B280" s="45">
        <v>1300</v>
      </c>
      <c r="C280" s="45" t="s">
        <v>580</v>
      </c>
      <c r="D280" s="48" t="s">
        <v>1986</v>
      </c>
      <c r="E280" s="48" t="s">
        <v>2028</v>
      </c>
      <c r="F280" s="48" t="s">
        <v>2093</v>
      </c>
      <c r="G280" s="48" t="s">
        <v>584</v>
      </c>
      <c r="H280" s="48" t="s">
        <v>2094</v>
      </c>
      <c r="I280" s="48" t="s">
        <v>2095</v>
      </c>
      <c r="J280" s="48" t="s">
        <v>2096</v>
      </c>
      <c r="K280" s="48" t="s">
        <v>2097</v>
      </c>
      <c r="L280" s="48" t="s">
        <v>2098</v>
      </c>
      <c r="M280" s="48" t="s">
        <v>2099</v>
      </c>
      <c r="N280" s="48" t="s">
        <v>590</v>
      </c>
      <c r="O280" s="45"/>
      <c r="P280" s="45"/>
      <c r="Q280" s="45"/>
      <c r="R280" s="49" t="s">
        <v>592</v>
      </c>
      <c r="S280" s="45" t="str">
        <f>CONCATENATE(Appendix_Query[[#This Row],[CoV Metric]],Appendix_Query[[#This Row],[Numbering]])</f>
        <v>% of total skates by LAP holders</v>
      </c>
    </row>
    <row r="281" spans="1:19" s="47" customFormat="1" ht="195" customHeight="1" x14ac:dyDescent="0.3">
      <c r="A281" s="45">
        <v>11040</v>
      </c>
      <c r="B281" s="45">
        <v>1301</v>
      </c>
      <c r="C281" s="45" t="s">
        <v>580</v>
      </c>
      <c r="D281" s="48" t="s">
        <v>1986</v>
      </c>
      <c r="E281" s="48" t="s">
        <v>2028</v>
      </c>
      <c r="F281" s="48" t="s">
        <v>2100</v>
      </c>
      <c r="G281" s="48" t="s">
        <v>584</v>
      </c>
      <c r="H281" s="48" t="s">
        <v>2101</v>
      </c>
      <c r="I281" s="48" t="s">
        <v>2102</v>
      </c>
      <c r="J281" s="48" t="s">
        <v>2103</v>
      </c>
      <c r="K281" s="48" t="s">
        <v>2104</v>
      </c>
      <c r="L281" s="48" t="s">
        <v>2105</v>
      </c>
      <c r="M281" s="48" t="s">
        <v>847</v>
      </c>
      <c r="N281" s="48" t="s">
        <v>590</v>
      </c>
      <c r="O281" s="45"/>
      <c r="P281" s="45"/>
      <c r="Q281" s="45"/>
      <c r="R281" s="49" t="s">
        <v>592</v>
      </c>
      <c r="S281" s="45" t="str">
        <f>CONCATENATE(Appendix_Query[[#This Row],[CoV Metric]],Appendix_Query[[#This Row],[Numbering]])</f>
        <v>LAP swim usage</v>
      </c>
    </row>
    <row r="282" spans="1:19" s="47" customFormat="1" ht="195" customHeight="1" x14ac:dyDescent="0.3">
      <c r="A282" s="45">
        <v>11050</v>
      </c>
      <c r="B282" s="45">
        <v>1302</v>
      </c>
      <c r="C282" s="45" t="s">
        <v>580</v>
      </c>
      <c r="D282" s="48" t="s">
        <v>1986</v>
      </c>
      <c r="E282" s="48" t="s">
        <v>2028</v>
      </c>
      <c r="F282" s="48" t="s">
        <v>2106</v>
      </c>
      <c r="G282" s="48" t="s">
        <v>584</v>
      </c>
      <c r="H282" s="48" t="s">
        <v>2107</v>
      </c>
      <c r="I282" s="48" t="s">
        <v>2108</v>
      </c>
      <c r="J282" s="48" t="s">
        <v>2109</v>
      </c>
      <c r="K282" s="48" t="s">
        <v>2110</v>
      </c>
      <c r="L282" s="48" t="s">
        <v>2111</v>
      </c>
      <c r="M282" s="48" t="s">
        <v>2112</v>
      </c>
      <c r="N282" s="48" t="s">
        <v>590</v>
      </c>
      <c r="O282" s="45" t="s">
        <v>2113</v>
      </c>
      <c r="P282" s="45" t="s">
        <v>592</v>
      </c>
      <c r="Q282" s="45"/>
      <c r="R282" s="49" t="s">
        <v>2114</v>
      </c>
      <c r="S282" s="45" t="str">
        <f>CONCATENATE(Appendix_Query[[#This Row],[CoV Metric]],Appendix_Query[[#This Row],[Numbering]])</f>
        <v>LAP arena usage³⁴³⁴</v>
      </c>
    </row>
    <row r="283" spans="1:19" s="47" customFormat="1" ht="195" customHeight="1" x14ac:dyDescent="0.3">
      <c r="A283" s="45">
        <v>11060</v>
      </c>
      <c r="B283" s="45">
        <v>1304</v>
      </c>
      <c r="C283" s="45" t="s">
        <v>580</v>
      </c>
      <c r="D283" s="48" t="s">
        <v>1986</v>
      </c>
      <c r="E283" s="48" t="s">
        <v>2028</v>
      </c>
      <c r="F283" s="48" t="s">
        <v>2115</v>
      </c>
      <c r="G283" s="48" t="s">
        <v>658</v>
      </c>
      <c r="H283" s="48" t="s">
        <v>2116</v>
      </c>
      <c r="I283" s="48" t="s">
        <v>2117</v>
      </c>
      <c r="J283" s="48" t="s">
        <v>2118</v>
      </c>
      <c r="K283" s="48" t="s">
        <v>2119</v>
      </c>
      <c r="L283" s="48" t="s">
        <v>1246</v>
      </c>
      <c r="M283" s="48" t="s">
        <v>2120</v>
      </c>
      <c r="N283" s="48" t="s">
        <v>590</v>
      </c>
      <c r="O283" s="45" t="s">
        <v>2121</v>
      </c>
      <c r="P283" s="45" t="s">
        <v>592</v>
      </c>
      <c r="Q283" s="45"/>
      <c r="R283" s="49" t="s">
        <v>2122</v>
      </c>
      <c r="S283" s="45" t="str">
        <f>CONCATENATE(Appendix_Query[[#This Row],[CoV Metric]],Appendix_Query[[#This Row],[Numbering]])</f>
        <v>Average annual utilization rate (usage per hour for rinks)³⁵³⁵</v>
      </c>
    </row>
    <row r="284" spans="1:19" s="47" customFormat="1" ht="195" customHeight="1" x14ac:dyDescent="0.3">
      <c r="A284" s="45">
        <v>11060</v>
      </c>
      <c r="B284" s="45">
        <v>3001</v>
      </c>
      <c r="C284" s="45" t="s">
        <v>580</v>
      </c>
      <c r="D284" s="48" t="s">
        <v>1986</v>
      </c>
      <c r="E284" s="48" t="s">
        <v>2028</v>
      </c>
      <c r="F284" s="48" t="s">
        <v>2123</v>
      </c>
      <c r="G284" s="48" t="s">
        <v>658</v>
      </c>
      <c r="H284" s="48" t="s">
        <v>603</v>
      </c>
      <c r="I284" s="48" t="s">
        <v>603</v>
      </c>
      <c r="J284" s="48" t="s">
        <v>603</v>
      </c>
      <c r="K284" s="48" t="s">
        <v>603</v>
      </c>
      <c r="L284" s="48" t="s">
        <v>2124</v>
      </c>
      <c r="M284" s="48" t="s">
        <v>2124</v>
      </c>
      <c r="N284" s="48" t="s">
        <v>711</v>
      </c>
      <c r="O284" s="45" t="s">
        <v>592</v>
      </c>
      <c r="P284" s="45" t="s">
        <v>592</v>
      </c>
      <c r="Q284" s="45"/>
      <c r="R284" s="49" t="s">
        <v>592</v>
      </c>
      <c r="S284" s="45" t="str">
        <f>CONCATENATE(Appendix_Query[[#This Row],[CoV Metric]],Appendix_Query[[#This Row],[Numbering]])</f>
        <v>Average Fall-Winter utilization rate (usage per hour for rinks)</v>
      </c>
    </row>
    <row r="285" spans="1:19" s="47" customFormat="1" ht="195" customHeight="1" x14ac:dyDescent="0.3">
      <c r="A285" s="45">
        <v>11120</v>
      </c>
      <c r="B285" s="45">
        <v>1324</v>
      </c>
      <c r="C285" s="45" t="s">
        <v>580</v>
      </c>
      <c r="D285" s="48" t="s">
        <v>1986</v>
      </c>
      <c r="E285" s="48" t="s">
        <v>2028</v>
      </c>
      <c r="F285" s="48" t="s">
        <v>2125</v>
      </c>
      <c r="G285" s="48" t="s">
        <v>584</v>
      </c>
      <c r="H285" s="48" t="s">
        <v>2126</v>
      </c>
      <c r="I285" s="48" t="s">
        <v>2127</v>
      </c>
      <c r="J285" s="48" t="s">
        <v>2128</v>
      </c>
      <c r="K285" s="48" t="s">
        <v>2129</v>
      </c>
      <c r="L285" s="48" t="s">
        <v>2130</v>
      </c>
      <c r="M285" s="48" t="s">
        <v>2131</v>
      </c>
      <c r="N285" s="48" t="s">
        <v>590</v>
      </c>
      <c r="O285" s="45"/>
      <c r="P285" s="45"/>
      <c r="Q285" s="45"/>
      <c r="R285" s="49" t="s">
        <v>592</v>
      </c>
      <c r="S285" s="45" t="str">
        <f>CONCATENATE(Appendix_Query[[#This Row],[CoV Metric]],Appendix_Query[[#This Row],[Numbering]])</f>
        <v># of recreation classes offered across network of community centres</v>
      </c>
    </row>
    <row r="286" spans="1:19" s="47" customFormat="1" ht="195" customHeight="1" x14ac:dyDescent="0.3">
      <c r="A286" s="45">
        <v>11780</v>
      </c>
      <c r="B286" s="45">
        <v>1615</v>
      </c>
      <c r="C286" s="45" t="s">
        <v>580</v>
      </c>
      <c r="D286" s="48" t="s">
        <v>1986</v>
      </c>
      <c r="E286" s="48" t="s">
        <v>2028</v>
      </c>
      <c r="F286" s="48" t="s">
        <v>2132</v>
      </c>
      <c r="G286" s="48" t="s">
        <v>584</v>
      </c>
      <c r="H286" s="48" t="s">
        <v>2133</v>
      </c>
      <c r="I286" s="48" t="s">
        <v>2134</v>
      </c>
      <c r="J286" s="48" t="s">
        <v>2135</v>
      </c>
      <c r="K286" s="48" t="s">
        <v>2136</v>
      </c>
      <c r="L286" s="48" t="s">
        <v>2137</v>
      </c>
      <c r="M286" s="48" t="s">
        <v>1864</v>
      </c>
      <c r="N286" s="48" t="s">
        <v>590</v>
      </c>
      <c r="O286" s="45"/>
      <c r="P286" s="45"/>
      <c r="Q286" s="45"/>
      <c r="R286" s="49" t="s">
        <v>592</v>
      </c>
      <c r="S286" s="45" t="str">
        <f>CONCATENATE(Appendix_Query[[#This Row],[CoV Metric]],Appendix_Query[[#This Row],[Numbering]])</f>
        <v>Registrants in community centre programs</v>
      </c>
    </row>
    <row r="287" spans="1:19" s="47" customFormat="1" ht="195" customHeight="1" x14ac:dyDescent="0.3">
      <c r="A287" s="45">
        <v>11790</v>
      </c>
      <c r="B287" s="45">
        <v>1616</v>
      </c>
      <c r="C287" s="45" t="s">
        <v>580</v>
      </c>
      <c r="D287" s="48" t="s">
        <v>1986</v>
      </c>
      <c r="E287" s="48" t="s">
        <v>2028</v>
      </c>
      <c r="F287" s="48" t="s">
        <v>2138</v>
      </c>
      <c r="G287" s="48" t="s">
        <v>658</v>
      </c>
      <c r="H287" s="48" t="s">
        <v>2139</v>
      </c>
      <c r="I287" s="48" t="s">
        <v>2140</v>
      </c>
      <c r="J287" s="48" t="s">
        <v>2031</v>
      </c>
      <c r="K287" s="48" t="s">
        <v>2141</v>
      </c>
      <c r="L287" s="48" t="s">
        <v>2142</v>
      </c>
      <c r="M287" s="48" t="s">
        <v>2013</v>
      </c>
      <c r="N287" s="48" t="s">
        <v>590</v>
      </c>
      <c r="O287" s="45"/>
      <c r="P287" s="45"/>
      <c r="Q287" s="45"/>
      <c r="R287" s="49" t="s">
        <v>592</v>
      </c>
      <c r="S287" s="45" t="str">
        <f>CONCATENATE(Appendix_Query[[#This Row],[CoV Metric]],Appendix_Query[[#This Row],[Numbering]])</f>
        <v># of enrollments in learn-to-swim programs</v>
      </c>
    </row>
    <row r="288" spans="1:19" s="47" customFormat="1" ht="195" customHeight="1" x14ac:dyDescent="0.3">
      <c r="A288" s="45">
        <v>11800</v>
      </c>
      <c r="B288" s="45">
        <v>1617</v>
      </c>
      <c r="C288" s="45" t="s">
        <v>580</v>
      </c>
      <c r="D288" s="48" t="s">
        <v>1986</v>
      </c>
      <c r="E288" s="48" t="s">
        <v>2028</v>
      </c>
      <c r="F288" s="48" t="s">
        <v>2143</v>
      </c>
      <c r="G288" s="48" t="s">
        <v>658</v>
      </c>
      <c r="H288" s="48" t="s">
        <v>2144</v>
      </c>
      <c r="I288" s="48" t="s">
        <v>2145</v>
      </c>
      <c r="J288" s="48" t="s">
        <v>2146</v>
      </c>
      <c r="K288" s="48" t="s">
        <v>2147</v>
      </c>
      <c r="L288" s="48" t="s">
        <v>2148</v>
      </c>
      <c r="M288" s="48" t="s">
        <v>2149</v>
      </c>
      <c r="N288" s="48" t="s">
        <v>590</v>
      </c>
      <c r="O288" s="45"/>
      <c r="P288" s="45"/>
      <c r="Q288" s="45"/>
      <c r="R288" s="49" t="s">
        <v>592</v>
      </c>
      <c r="S288" s="45" t="str">
        <f>CONCATENATE(Appendix_Query[[#This Row],[CoV Metric]],Appendix_Query[[#This Row],[Numbering]])</f>
        <v># of swims per capita - indoor pools (admissions, lessons, rentals)</v>
      </c>
    </row>
    <row r="289" spans="1:19" s="47" customFormat="1" ht="195" customHeight="1" x14ac:dyDescent="0.3">
      <c r="A289" s="45">
        <v>10860</v>
      </c>
      <c r="B289" s="45">
        <v>1283</v>
      </c>
      <c r="C289" s="45" t="s">
        <v>601</v>
      </c>
      <c r="D289" s="48" t="s">
        <v>2150</v>
      </c>
      <c r="E289" s="48" t="s">
        <v>2151</v>
      </c>
      <c r="F289" s="48" t="s">
        <v>2152</v>
      </c>
      <c r="G289" s="48" t="s">
        <v>584</v>
      </c>
      <c r="H289" s="48" t="s">
        <v>2153</v>
      </c>
      <c r="I289" s="48" t="s">
        <v>2016</v>
      </c>
      <c r="J289" s="48" t="s">
        <v>2154</v>
      </c>
      <c r="K289" s="48" t="s">
        <v>2155</v>
      </c>
      <c r="L289" s="48" t="s">
        <v>2156</v>
      </c>
      <c r="M289" s="48" t="s">
        <v>2156</v>
      </c>
      <c r="N289" s="48" t="s">
        <v>590</v>
      </c>
      <c r="O289" s="45"/>
      <c r="P289" s="45"/>
      <c r="Q289" s="45"/>
      <c r="R289" s="49" t="s">
        <v>592</v>
      </c>
      <c r="S289" s="45" t="str">
        <f>CONCATENATE(Appendix_Query[[#This Row],[CoV Metric]],Appendix_Query[[#This Row],[Numbering]])</f>
        <v># of fire safety inspections</v>
      </c>
    </row>
    <row r="290" spans="1:19" s="47" customFormat="1" ht="195" customHeight="1" x14ac:dyDescent="0.3">
      <c r="A290" s="45">
        <v>10870</v>
      </c>
      <c r="B290" s="45">
        <v>1284</v>
      </c>
      <c r="C290" s="45" t="s">
        <v>601</v>
      </c>
      <c r="D290" s="48" t="s">
        <v>2150</v>
      </c>
      <c r="E290" s="48" t="s">
        <v>2151</v>
      </c>
      <c r="F290" s="48" t="s">
        <v>2157</v>
      </c>
      <c r="G290" s="48" t="s">
        <v>666</v>
      </c>
      <c r="H290" s="48" t="s">
        <v>2158</v>
      </c>
      <c r="I290" s="48" t="s">
        <v>2159</v>
      </c>
      <c r="J290" s="48" t="s">
        <v>2160</v>
      </c>
      <c r="K290" s="48" t="s">
        <v>2161</v>
      </c>
      <c r="L290" s="48" t="s">
        <v>2162</v>
      </c>
      <c r="M290" s="48" t="s">
        <v>2163</v>
      </c>
      <c r="N290" s="48" t="s">
        <v>1013</v>
      </c>
      <c r="O290" s="45"/>
      <c r="P290" s="45"/>
      <c r="Q290" s="45"/>
      <c r="R290" s="49" t="s">
        <v>592</v>
      </c>
      <c r="S290" s="45" t="str">
        <f>CONCATENATE(Appendix_Query[[#This Row],[CoV Metric]],Appendix_Query[[#This Row],[Numbering]])</f>
        <v>% of violations per total inspections</v>
      </c>
    </row>
    <row r="291" spans="1:19" s="47" customFormat="1" ht="195" customHeight="1" x14ac:dyDescent="0.3">
      <c r="A291" s="45">
        <v>12730</v>
      </c>
      <c r="B291" s="45">
        <v>2003</v>
      </c>
      <c r="C291" s="45" t="s">
        <v>601</v>
      </c>
      <c r="D291" s="48" t="s">
        <v>2150</v>
      </c>
      <c r="E291" s="48" t="s">
        <v>2164</v>
      </c>
      <c r="F291" s="48" t="s">
        <v>2165</v>
      </c>
      <c r="G291" s="48" t="s">
        <v>584</v>
      </c>
      <c r="H291" s="48" t="s">
        <v>2166</v>
      </c>
      <c r="I291" s="48" t="s">
        <v>2167</v>
      </c>
      <c r="J291" s="48" t="s">
        <v>2168</v>
      </c>
      <c r="K291" s="48" t="s">
        <v>2169</v>
      </c>
      <c r="L291" s="48" t="s">
        <v>752</v>
      </c>
      <c r="M291" s="48" t="s">
        <v>2170</v>
      </c>
      <c r="N291" s="48" t="s">
        <v>590</v>
      </c>
      <c r="O291" s="45"/>
      <c r="P291" s="45"/>
      <c r="Q291" s="45"/>
      <c r="R291" s="49" t="s">
        <v>592</v>
      </c>
      <c r="S291" s="45" t="str">
        <f>CONCATENATE(Appendix_Query[[#This Row],[CoV Metric]],Appendix_Query[[#This Row],[Numbering]])</f>
        <v># of Emergency Management training and exercise hours (person-hours)</v>
      </c>
    </row>
    <row r="292" spans="1:19" s="47" customFormat="1" ht="195" customHeight="1" x14ac:dyDescent="0.3">
      <c r="A292" s="45">
        <v>12740</v>
      </c>
      <c r="B292" s="45">
        <v>2004</v>
      </c>
      <c r="C292" s="45" t="s">
        <v>601</v>
      </c>
      <c r="D292" s="48" t="s">
        <v>2150</v>
      </c>
      <c r="E292" s="48" t="s">
        <v>2164</v>
      </c>
      <c r="F292" s="48" t="s">
        <v>2171</v>
      </c>
      <c r="G292" s="48" t="s">
        <v>584</v>
      </c>
      <c r="H292" s="48" t="s">
        <v>1030</v>
      </c>
      <c r="I292" s="48" t="s">
        <v>899</v>
      </c>
      <c r="J292" s="48" t="s">
        <v>981</v>
      </c>
      <c r="K292" s="48" t="s">
        <v>1807</v>
      </c>
      <c r="L292" s="48" t="s">
        <v>898</v>
      </c>
      <c r="M292" s="48" t="s">
        <v>898</v>
      </c>
      <c r="N292" s="48" t="s">
        <v>635</v>
      </c>
      <c r="O292" s="45"/>
      <c r="P292" s="45"/>
      <c r="Q292" s="45"/>
      <c r="R292" s="49" t="s">
        <v>592</v>
      </c>
      <c r="S292" s="45" t="str">
        <f>CONCATENATE(Appendix_Query[[#This Row],[CoV Metric]],Appendix_Query[[#This Row],[Numbering]])</f>
        <v># of Emergency Operations Centre activations (incl. emergency and planned), in days</v>
      </c>
    </row>
    <row r="293" spans="1:19" s="47" customFormat="1" ht="195" customHeight="1" x14ac:dyDescent="0.3">
      <c r="A293" s="45">
        <v>12750</v>
      </c>
      <c r="B293" s="45">
        <v>2005</v>
      </c>
      <c r="C293" s="45" t="s">
        <v>601</v>
      </c>
      <c r="D293" s="48" t="s">
        <v>2150</v>
      </c>
      <c r="E293" s="48" t="s">
        <v>2164</v>
      </c>
      <c r="F293" s="48" t="s">
        <v>2172</v>
      </c>
      <c r="G293" s="48" t="s">
        <v>584</v>
      </c>
      <c r="H293" s="48" t="s">
        <v>2173</v>
      </c>
      <c r="I293" s="48" t="s">
        <v>2174</v>
      </c>
      <c r="J293" s="48" t="s">
        <v>2175</v>
      </c>
      <c r="K293" s="48" t="s">
        <v>2176</v>
      </c>
      <c r="L293" s="48" t="s">
        <v>1493</v>
      </c>
      <c r="M293" s="48" t="s">
        <v>1003</v>
      </c>
      <c r="N293" s="48" t="s">
        <v>711</v>
      </c>
      <c r="O293" s="45"/>
      <c r="P293" s="45"/>
      <c r="Q293" s="45"/>
      <c r="R293" s="49" t="s">
        <v>592</v>
      </c>
      <c r="S293" s="45" t="str">
        <f>CONCATENATE(Appendix_Query[[#This Row],[CoV Metric]],Appendix_Query[[#This Row],[Numbering]])</f>
        <v># of residents trained in personal emergency preparedness</v>
      </c>
    </row>
    <row r="294" spans="1:19" s="47" customFormat="1" ht="195" customHeight="1" x14ac:dyDescent="0.3">
      <c r="A294" s="45">
        <v>10790</v>
      </c>
      <c r="B294" s="45">
        <v>1275</v>
      </c>
      <c r="C294" s="45" t="s">
        <v>580</v>
      </c>
      <c r="D294" s="48" t="s">
        <v>2150</v>
      </c>
      <c r="E294" s="48" t="s">
        <v>2177</v>
      </c>
      <c r="F294" s="48" t="s">
        <v>2178</v>
      </c>
      <c r="G294" s="48" t="s">
        <v>666</v>
      </c>
      <c r="H294" s="48" t="s">
        <v>2179</v>
      </c>
      <c r="I294" s="48" t="s">
        <v>2180</v>
      </c>
      <c r="J294" s="48" t="s">
        <v>2181</v>
      </c>
      <c r="K294" s="48" t="s">
        <v>2182</v>
      </c>
      <c r="L294" s="48" t="s">
        <v>603</v>
      </c>
      <c r="M294" s="48" t="s">
        <v>634</v>
      </c>
      <c r="N294" s="48" t="s">
        <v>1013</v>
      </c>
      <c r="O294" s="45"/>
      <c r="P294" s="45"/>
      <c r="Q294" s="45"/>
      <c r="R294" s="49" t="s">
        <v>592</v>
      </c>
      <c r="S294" s="45" t="str">
        <f>CONCATENATE(Appendix_Query[[#This Row],[CoV Metric]],Appendix_Query[[#This Row],[Numbering]])</f>
        <v># injuries / deaths</v>
      </c>
    </row>
    <row r="295" spans="1:19" s="47" customFormat="1" ht="195" customHeight="1" x14ac:dyDescent="0.3">
      <c r="A295" s="45">
        <v>10800</v>
      </c>
      <c r="B295" s="45">
        <v>1276</v>
      </c>
      <c r="C295" s="45" t="s">
        <v>601</v>
      </c>
      <c r="D295" s="48" t="s">
        <v>2150</v>
      </c>
      <c r="E295" s="48" t="s">
        <v>2177</v>
      </c>
      <c r="F295" s="48" t="s">
        <v>2183</v>
      </c>
      <c r="G295" s="48" t="s">
        <v>666</v>
      </c>
      <c r="H295" s="48" t="s">
        <v>2184</v>
      </c>
      <c r="I295" s="48" t="s">
        <v>2185</v>
      </c>
      <c r="J295" s="48" t="s">
        <v>2186</v>
      </c>
      <c r="K295" s="48" t="s">
        <v>2187</v>
      </c>
      <c r="L295" s="48" t="s">
        <v>879</v>
      </c>
      <c r="M295" s="48" t="s">
        <v>2188</v>
      </c>
      <c r="N295" s="48" t="s">
        <v>1013</v>
      </c>
      <c r="O295" s="45"/>
      <c r="P295" s="45"/>
      <c r="Q295" s="45"/>
      <c r="R295" s="49" t="s">
        <v>592</v>
      </c>
      <c r="S295" s="45" t="str">
        <f>CONCATENATE(Appendix_Query[[#This Row],[CoV Metric]],Appendix_Query[[#This Row],[Numbering]])</f>
        <v># of all fires with damage</v>
      </c>
    </row>
    <row r="296" spans="1:19" s="47" customFormat="1" ht="195" customHeight="1" x14ac:dyDescent="0.3">
      <c r="A296" s="45">
        <v>10820</v>
      </c>
      <c r="B296" s="45">
        <v>1278</v>
      </c>
      <c r="C296" s="45" t="s">
        <v>601</v>
      </c>
      <c r="D296" s="48" t="s">
        <v>2150</v>
      </c>
      <c r="E296" s="48" t="s">
        <v>2177</v>
      </c>
      <c r="F296" s="48" t="s">
        <v>2189</v>
      </c>
      <c r="G296" s="48" t="s">
        <v>666</v>
      </c>
      <c r="H296" s="48" t="s">
        <v>2190</v>
      </c>
      <c r="I296" s="48" t="s">
        <v>1525</v>
      </c>
      <c r="J296" s="48" t="s">
        <v>1746</v>
      </c>
      <c r="K296" s="48" t="s">
        <v>2191</v>
      </c>
      <c r="L296" s="48" t="s">
        <v>2192</v>
      </c>
      <c r="M296" s="48" t="s">
        <v>2191</v>
      </c>
      <c r="N296" s="48" t="s">
        <v>590</v>
      </c>
      <c r="O296" s="45"/>
      <c r="P296" s="45"/>
      <c r="Q296" s="45"/>
      <c r="R296" s="49" t="s">
        <v>592</v>
      </c>
      <c r="S296" s="45" t="str">
        <f>CONCATENATE(Appendix_Query[[#This Row],[CoV Metric]],Appendix_Query[[#This Row],[Numbering]])</f>
        <v>% of structure fires confined to area of origin</v>
      </c>
    </row>
    <row r="297" spans="1:19" s="47" customFormat="1" ht="195" customHeight="1" x14ac:dyDescent="0.3">
      <c r="A297" s="45">
        <v>10840</v>
      </c>
      <c r="B297" s="45">
        <v>1280</v>
      </c>
      <c r="C297" s="45" t="s">
        <v>580</v>
      </c>
      <c r="D297" s="48" t="s">
        <v>2150</v>
      </c>
      <c r="E297" s="48" t="s">
        <v>2177</v>
      </c>
      <c r="F297" s="48" t="s">
        <v>2193</v>
      </c>
      <c r="G297" s="48" t="s">
        <v>666</v>
      </c>
      <c r="H297" s="48" t="s">
        <v>2194</v>
      </c>
      <c r="I297" s="48" t="s">
        <v>2194</v>
      </c>
      <c r="J297" s="48" t="s">
        <v>2195</v>
      </c>
      <c r="K297" s="48" t="s">
        <v>1326</v>
      </c>
      <c r="L297" s="48" t="s">
        <v>2196</v>
      </c>
      <c r="M297" s="48" t="s">
        <v>1326</v>
      </c>
      <c r="N297" s="48" t="s">
        <v>1013</v>
      </c>
      <c r="O297" s="45"/>
      <c r="P297" s="45"/>
      <c r="Q297" s="45"/>
      <c r="R297" s="49" t="s">
        <v>592</v>
      </c>
      <c r="S297" s="45" t="str">
        <f>CONCATENATE(Appendix_Query[[#This Row],[CoV Metric]],Appendix_Query[[#This Row],[Numbering]])</f>
        <v># of fires with damage per 1,000 population</v>
      </c>
    </row>
    <row r="298" spans="1:19" s="47" customFormat="1" ht="195" customHeight="1" x14ac:dyDescent="0.3">
      <c r="A298" s="45">
        <v>10850</v>
      </c>
      <c r="B298" s="45">
        <v>1281</v>
      </c>
      <c r="C298" s="45" t="s">
        <v>601</v>
      </c>
      <c r="D298" s="48" t="s">
        <v>2150</v>
      </c>
      <c r="E298" s="48" t="s">
        <v>2177</v>
      </c>
      <c r="F298" s="48" t="s">
        <v>2197</v>
      </c>
      <c r="G298" s="48" t="s">
        <v>658</v>
      </c>
      <c r="H298" s="48" t="s">
        <v>2198</v>
      </c>
      <c r="I298" s="48" t="s">
        <v>2199</v>
      </c>
      <c r="J298" s="48" t="s">
        <v>2200</v>
      </c>
      <c r="K298" s="48" t="s">
        <v>2201</v>
      </c>
      <c r="L298" s="48" t="s">
        <v>2202</v>
      </c>
      <c r="M298" s="48" t="s">
        <v>2202</v>
      </c>
      <c r="N298" s="48" t="s">
        <v>1013</v>
      </c>
      <c r="O298" s="45"/>
      <c r="P298" s="45"/>
      <c r="Q298" s="45"/>
      <c r="R298" s="49" t="s">
        <v>592</v>
      </c>
      <c r="S298" s="45" t="str">
        <f>CONCATENATE(Appendix_Query[[#This Row],[CoV Metric]],Appendix_Query[[#This Row],[Numbering]])</f>
        <v>Response time at the 90th percentile (min:sec) - Fire Suppression</v>
      </c>
    </row>
    <row r="299" spans="1:19" s="47" customFormat="1" ht="195" customHeight="1" x14ac:dyDescent="0.3">
      <c r="A299" s="45">
        <v>13340</v>
      </c>
      <c r="B299" s="45">
        <v>2067</v>
      </c>
      <c r="C299" s="45" t="s">
        <v>580</v>
      </c>
      <c r="D299" s="48" t="s">
        <v>2150</v>
      </c>
      <c r="E299" s="48" t="s">
        <v>2177</v>
      </c>
      <c r="F299" s="48" t="s">
        <v>2203</v>
      </c>
      <c r="G299" s="48" t="s">
        <v>584</v>
      </c>
      <c r="H299" s="48" t="s">
        <v>603</v>
      </c>
      <c r="I299" s="48" t="s">
        <v>603</v>
      </c>
      <c r="J299" s="48" t="s">
        <v>603</v>
      </c>
      <c r="K299" s="48" t="s">
        <v>2204</v>
      </c>
      <c r="L299" s="48" t="s">
        <v>2205</v>
      </c>
      <c r="M299" s="48" t="s">
        <v>2206</v>
      </c>
      <c r="N299" s="48" t="s">
        <v>635</v>
      </c>
      <c r="O299" s="45"/>
      <c r="P299" s="45"/>
      <c r="Q299" s="45"/>
      <c r="R299" s="49" t="s">
        <v>592</v>
      </c>
      <c r="S299" s="45" t="str">
        <f>CONCATENATE(Appendix_Query[[#This Row],[CoV Metric]],Appendix_Query[[#This Row],[Numbering]])</f>
        <v># of incidents responded to</v>
      </c>
    </row>
    <row r="300" spans="1:19" s="47" customFormat="1" ht="195" customHeight="1" x14ac:dyDescent="0.3">
      <c r="A300" s="45">
        <v>10900</v>
      </c>
      <c r="B300" s="45">
        <v>1287</v>
      </c>
      <c r="C300" s="45" t="s">
        <v>580</v>
      </c>
      <c r="D300" s="48" t="s">
        <v>2150</v>
      </c>
      <c r="E300" s="48" t="s">
        <v>2207</v>
      </c>
      <c r="F300" s="48" t="s">
        <v>2208</v>
      </c>
      <c r="G300" s="48" t="s">
        <v>666</v>
      </c>
      <c r="H300" s="48" t="s">
        <v>2209</v>
      </c>
      <c r="I300" s="48" t="s">
        <v>2210</v>
      </c>
      <c r="J300" s="48" t="s">
        <v>2211</v>
      </c>
      <c r="K300" s="48" t="s">
        <v>2212</v>
      </c>
      <c r="L300" s="48" t="s">
        <v>2213</v>
      </c>
      <c r="M300" s="48" t="s">
        <v>2212</v>
      </c>
      <c r="N300" s="48" t="s">
        <v>635</v>
      </c>
      <c r="O300" s="45"/>
      <c r="P300" s="45"/>
      <c r="Q300" s="45"/>
      <c r="R300" s="49" t="s">
        <v>592</v>
      </c>
      <c r="S300" s="45" t="str">
        <f>CONCATENATE(Appendix_Query[[#This Row],[CoV Metric]],Appendix_Query[[#This Row],[Numbering]])</f>
        <v># of medical incidents per 1,000 population (does not include MVI)</v>
      </c>
    </row>
    <row r="301" spans="1:19" s="47" customFormat="1" ht="195" customHeight="1" x14ac:dyDescent="0.3">
      <c r="A301" s="45">
        <v>10910</v>
      </c>
      <c r="B301" s="45">
        <v>1288</v>
      </c>
      <c r="C301" s="45" t="s">
        <v>601</v>
      </c>
      <c r="D301" s="48" t="s">
        <v>2150</v>
      </c>
      <c r="E301" s="48" t="s">
        <v>2207</v>
      </c>
      <c r="F301" s="48" t="s">
        <v>2214</v>
      </c>
      <c r="G301" s="48" t="s">
        <v>658</v>
      </c>
      <c r="H301" s="48" t="s">
        <v>2215</v>
      </c>
      <c r="I301" s="48" t="s">
        <v>2216</v>
      </c>
      <c r="J301" s="48" t="s">
        <v>2217</v>
      </c>
      <c r="K301" s="48" t="s">
        <v>2218</v>
      </c>
      <c r="L301" s="48" t="s">
        <v>2219</v>
      </c>
      <c r="M301" s="48" t="s">
        <v>2220</v>
      </c>
      <c r="N301" s="48" t="s">
        <v>1013</v>
      </c>
      <c r="O301" s="45"/>
      <c r="P301" s="45"/>
      <c r="Q301" s="45"/>
      <c r="R301" s="49" t="s">
        <v>592</v>
      </c>
      <c r="S301" s="45" t="str">
        <f>CONCATENATE(Appendix_Query[[#This Row],[CoV Metric]],Appendix_Query[[#This Row],[Numbering]])</f>
        <v>Response time at the 90th percentile (min:sec) - Medical Response</v>
      </c>
    </row>
    <row r="302" spans="1:19" s="47" customFormat="1" ht="195" customHeight="1" x14ac:dyDescent="0.3">
      <c r="A302" s="45">
        <v>11240</v>
      </c>
      <c r="B302" s="45">
        <v>1345</v>
      </c>
      <c r="C302" s="45" t="s">
        <v>601</v>
      </c>
      <c r="D302" s="48" t="s">
        <v>2221</v>
      </c>
      <c r="E302" s="48" t="s">
        <v>2222</v>
      </c>
      <c r="F302" s="48" t="s">
        <v>2223</v>
      </c>
      <c r="G302" s="48" t="s">
        <v>658</v>
      </c>
      <c r="H302" s="48" t="s">
        <v>2224</v>
      </c>
      <c r="I302" s="48" t="s">
        <v>2225</v>
      </c>
      <c r="J302" s="48" t="s">
        <v>2226</v>
      </c>
      <c r="K302" s="48" t="s">
        <v>2227</v>
      </c>
      <c r="L302" s="48" t="s">
        <v>2228</v>
      </c>
      <c r="M302" s="48" t="s">
        <v>2229</v>
      </c>
      <c r="N302" s="48" t="s">
        <v>1013</v>
      </c>
      <c r="O302" s="45"/>
      <c r="P302" s="45"/>
      <c r="Q302" s="45"/>
      <c r="R302" s="49" t="s">
        <v>592</v>
      </c>
      <c r="S302" s="45" t="str">
        <f>CONCATENATE(Appendix_Query[[#This Row],[CoV Metric]],Appendix_Query[[#This Row],[Numbering]])</f>
        <v>Average response time of VPD to emergency (priority 1) calls (min:sec)</v>
      </c>
    </row>
    <row r="303" spans="1:19" s="47" customFormat="1" ht="195" customHeight="1" x14ac:dyDescent="0.3">
      <c r="A303" s="45">
        <v>11250</v>
      </c>
      <c r="B303" s="45">
        <v>1346</v>
      </c>
      <c r="C303" s="45" t="s">
        <v>601</v>
      </c>
      <c r="D303" s="48" t="s">
        <v>2221</v>
      </c>
      <c r="E303" s="48" t="s">
        <v>2222</v>
      </c>
      <c r="F303" s="48" t="s">
        <v>2230</v>
      </c>
      <c r="G303" s="48" t="s">
        <v>658</v>
      </c>
      <c r="H303" s="48" t="s">
        <v>2231</v>
      </c>
      <c r="I303" s="48" t="s">
        <v>2232</v>
      </c>
      <c r="J303" s="48" t="s">
        <v>2231</v>
      </c>
      <c r="K303" s="48" t="s">
        <v>2231</v>
      </c>
      <c r="L303" s="48" t="s">
        <v>2231</v>
      </c>
      <c r="M303" s="48" t="s">
        <v>2231</v>
      </c>
      <c r="N303" s="48" t="s">
        <v>590</v>
      </c>
      <c r="O303" s="45"/>
      <c r="P303" s="45"/>
      <c r="Q303" s="45"/>
      <c r="R303" s="49" t="s">
        <v>592</v>
      </c>
      <c r="S303" s="45" t="str">
        <f>CONCATENATE(Appendix_Query[[#This Row],[CoV Metric]],Appendix_Query[[#This Row],[Numbering]])</f>
        <v>Businesses are satisfied with VPD services (measured through VPD annual business survey)</v>
      </c>
    </row>
    <row r="304" spans="1:19" s="47" customFormat="1" ht="195" customHeight="1" x14ac:dyDescent="0.3">
      <c r="A304" s="45">
        <v>11260</v>
      </c>
      <c r="B304" s="45">
        <v>1347</v>
      </c>
      <c r="C304" s="45" t="s">
        <v>601</v>
      </c>
      <c r="D304" s="48" t="s">
        <v>2221</v>
      </c>
      <c r="E304" s="48" t="s">
        <v>2222</v>
      </c>
      <c r="F304" s="48" t="s">
        <v>2233</v>
      </c>
      <c r="G304" s="48" t="s">
        <v>658</v>
      </c>
      <c r="H304" s="48" t="s">
        <v>2234</v>
      </c>
      <c r="I304" s="48" t="s">
        <v>2235</v>
      </c>
      <c r="J304" s="48" t="s">
        <v>2236</v>
      </c>
      <c r="K304" s="48" t="s">
        <v>2236</v>
      </c>
      <c r="L304" s="48" t="s">
        <v>2236</v>
      </c>
      <c r="M304" s="48" t="s">
        <v>2236</v>
      </c>
      <c r="N304" s="48" t="s">
        <v>590</v>
      </c>
      <c r="O304" s="45"/>
      <c r="P304" s="45"/>
      <c r="Q304" s="45"/>
      <c r="R304" s="49" t="s">
        <v>592</v>
      </c>
      <c r="S304" s="45" t="str">
        <f>CONCATENATE(Appendix_Query[[#This Row],[CoV Metric]],Appendix_Query[[#This Row],[Numbering]])</f>
        <v>Businesses feel safe (measured through VPD annual business survey)</v>
      </c>
    </row>
    <row r="305" spans="1:19" s="47" customFormat="1" ht="195" customHeight="1" x14ac:dyDescent="0.3">
      <c r="A305" s="45">
        <v>11270</v>
      </c>
      <c r="B305" s="45">
        <v>1351</v>
      </c>
      <c r="C305" s="45" t="s">
        <v>601</v>
      </c>
      <c r="D305" s="48" t="s">
        <v>2221</v>
      </c>
      <c r="E305" s="48" t="s">
        <v>2222</v>
      </c>
      <c r="F305" s="48" t="s">
        <v>2237</v>
      </c>
      <c r="G305" s="48" t="s">
        <v>584</v>
      </c>
      <c r="H305" s="48" t="s">
        <v>2238</v>
      </c>
      <c r="I305" s="48" t="s">
        <v>2239</v>
      </c>
      <c r="J305" s="48" t="s">
        <v>2240</v>
      </c>
      <c r="K305" s="48" t="s">
        <v>2241</v>
      </c>
      <c r="L305" s="48" t="s">
        <v>2242</v>
      </c>
      <c r="M305" s="48" t="s">
        <v>2243</v>
      </c>
      <c r="N305" s="48" t="s">
        <v>1013</v>
      </c>
      <c r="O305" s="45" t="s">
        <v>2244</v>
      </c>
      <c r="P305" s="45" t="s">
        <v>592</v>
      </c>
      <c r="Q305" s="45"/>
      <c r="R305" s="49" t="s">
        <v>2245</v>
      </c>
      <c r="S305" s="45" t="str">
        <f>CONCATENATE(Appendix_Query[[#This Row],[CoV Metric]],Appendix_Query[[#This Row],[Numbering]])</f>
        <v>Property crime rate (crimes/1,000)³⁶</v>
      </c>
    </row>
    <row r="306" spans="1:19" s="47" customFormat="1" ht="195" customHeight="1" x14ac:dyDescent="0.3">
      <c r="A306" s="45">
        <v>11280</v>
      </c>
      <c r="B306" s="45">
        <v>1352</v>
      </c>
      <c r="C306" s="45" t="s">
        <v>601</v>
      </c>
      <c r="D306" s="48" t="s">
        <v>2221</v>
      </c>
      <c r="E306" s="48" t="s">
        <v>2222</v>
      </c>
      <c r="F306" s="48" t="s">
        <v>2246</v>
      </c>
      <c r="G306" s="48" t="s">
        <v>658</v>
      </c>
      <c r="H306" s="48" t="s">
        <v>2247</v>
      </c>
      <c r="I306" s="48" t="s">
        <v>2247</v>
      </c>
      <c r="J306" s="48" t="s">
        <v>2248</v>
      </c>
      <c r="K306" s="48" t="s">
        <v>2249</v>
      </c>
      <c r="L306" s="48" t="s">
        <v>2248</v>
      </c>
      <c r="M306" s="48" t="s">
        <v>2250</v>
      </c>
      <c r="N306" s="48" t="s">
        <v>590</v>
      </c>
      <c r="O306" s="45"/>
      <c r="P306" s="45"/>
      <c r="Q306" s="45"/>
      <c r="R306" s="49" t="s">
        <v>592</v>
      </c>
      <c r="S306" s="45" t="str">
        <f>CONCATENATE(Appendix_Query[[#This Row],[CoV Metric]],Appendix_Query[[#This Row],[Numbering]])</f>
        <v>Residents are satisfied with VPD services (measured through VPD annual residential survey)</v>
      </c>
    </row>
    <row r="307" spans="1:19" s="47" customFormat="1" ht="195" customHeight="1" x14ac:dyDescent="0.3">
      <c r="A307" s="45">
        <v>11290</v>
      </c>
      <c r="B307" s="45">
        <v>1353</v>
      </c>
      <c r="C307" s="45" t="s">
        <v>601</v>
      </c>
      <c r="D307" s="48" t="s">
        <v>2221</v>
      </c>
      <c r="E307" s="48" t="s">
        <v>2222</v>
      </c>
      <c r="F307" s="48" t="s">
        <v>2251</v>
      </c>
      <c r="G307" s="48" t="s">
        <v>658</v>
      </c>
      <c r="H307" s="48" t="s">
        <v>2252</v>
      </c>
      <c r="I307" s="48" t="s">
        <v>2253</v>
      </c>
      <c r="J307" s="48" t="s">
        <v>2254</v>
      </c>
      <c r="K307" s="48" t="s">
        <v>2255</v>
      </c>
      <c r="L307" s="48" t="s">
        <v>2252</v>
      </c>
      <c r="M307" s="48" t="s">
        <v>2254</v>
      </c>
      <c r="N307" s="48" t="s">
        <v>590</v>
      </c>
      <c r="O307" s="45"/>
      <c r="P307" s="45"/>
      <c r="Q307" s="45"/>
      <c r="R307" s="49" t="s">
        <v>592</v>
      </c>
      <c r="S307" s="45" t="str">
        <f>CONCATENATE(Appendix_Query[[#This Row],[CoV Metric]],Appendix_Query[[#This Row],[Numbering]])</f>
        <v>Residents feel safe (measured through VPD annual residential survey)</v>
      </c>
    </row>
    <row r="308" spans="1:19" s="47" customFormat="1" ht="195" customHeight="1" x14ac:dyDescent="0.3">
      <c r="A308" s="45">
        <v>11300</v>
      </c>
      <c r="B308" s="45">
        <v>1355</v>
      </c>
      <c r="C308" s="45" t="s">
        <v>580</v>
      </c>
      <c r="D308" s="48" t="s">
        <v>2221</v>
      </c>
      <c r="E308" s="48" t="s">
        <v>2222</v>
      </c>
      <c r="F308" s="48" t="s">
        <v>2256</v>
      </c>
      <c r="G308" s="48" t="s">
        <v>584</v>
      </c>
      <c r="H308" s="48" t="s">
        <v>2257</v>
      </c>
      <c r="I308" s="48" t="s">
        <v>2258</v>
      </c>
      <c r="J308" s="48" t="s">
        <v>2259</v>
      </c>
      <c r="K308" s="48" t="s">
        <v>2260</v>
      </c>
      <c r="L308" s="48" t="s">
        <v>2261</v>
      </c>
      <c r="M308" s="48" t="s">
        <v>2262</v>
      </c>
      <c r="N308" s="48" t="s">
        <v>1013</v>
      </c>
      <c r="O308" s="45"/>
      <c r="P308" s="45"/>
      <c r="Q308" s="45"/>
      <c r="R308" s="49" t="s">
        <v>592</v>
      </c>
      <c r="S308" s="45" t="str">
        <f>CONCATENATE(Appendix_Query[[#This Row],[CoV Metric]],Appendix_Query[[#This Row],[Numbering]])</f>
        <v>Traffic incidents with injuries (ICBC reported collisions)</v>
      </c>
    </row>
    <row r="309" spans="1:19" s="47" customFormat="1" ht="195" customHeight="1" x14ac:dyDescent="0.3">
      <c r="A309" s="45">
        <v>11310</v>
      </c>
      <c r="B309" s="45">
        <v>1356</v>
      </c>
      <c r="C309" s="45" t="s">
        <v>601</v>
      </c>
      <c r="D309" s="48" t="s">
        <v>2221</v>
      </c>
      <c r="E309" s="48" t="s">
        <v>2222</v>
      </c>
      <c r="F309" s="48" t="s">
        <v>2263</v>
      </c>
      <c r="G309" s="48" t="s">
        <v>584</v>
      </c>
      <c r="H309" s="48" t="s">
        <v>2264</v>
      </c>
      <c r="I309" s="48" t="s">
        <v>2265</v>
      </c>
      <c r="J309" s="48" t="s">
        <v>2266</v>
      </c>
      <c r="K309" s="48" t="s">
        <v>2267</v>
      </c>
      <c r="L309" s="48" t="s">
        <v>2268</v>
      </c>
      <c r="M309" s="48" t="s">
        <v>2269</v>
      </c>
      <c r="N309" s="48" t="s">
        <v>1013</v>
      </c>
      <c r="O309" s="45" t="s">
        <v>2244</v>
      </c>
      <c r="P309" s="45" t="s">
        <v>592</v>
      </c>
      <c r="Q309" s="45"/>
      <c r="R309" s="49" t="s">
        <v>2245</v>
      </c>
      <c r="S309" s="45" t="str">
        <f>CONCATENATE(Appendix_Query[[#This Row],[CoV Metric]],Appendix_Query[[#This Row],[Numbering]])</f>
        <v>Violent crime rate (crimes/1,000)³⁶</v>
      </c>
    </row>
    <row r="310" spans="1:19" s="47" customFormat="1" ht="195" customHeight="1" x14ac:dyDescent="0.3">
      <c r="A310" s="45">
        <v>11810</v>
      </c>
      <c r="B310" s="45">
        <v>1623</v>
      </c>
      <c r="C310" s="45" t="s">
        <v>601</v>
      </c>
      <c r="D310" s="48" t="s">
        <v>2221</v>
      </c>
      <c r="E310" s="48" t="s">
        <v>2222</v>
      </c>
      <c r="F310" s="48" t="s">
        <v>2270</v>
      </c>
      <c r="G310" s="48" t="s">
        <v>584</v>
      </c>
      <c r="H310" s="48" t="s">
        <v>2271</v>
      </c>
      <c r="I310" s="48" t="s">
        <v>2272</v>
      </c>
      <c r="J310" s="48" t="s">
        <v>2273</v>
      </c>
      <c r="K310" s="48" t="s">
        <v>2274</v>
      </c>
      <c r="L310" s="48" t="s">
        <v>2275</v>
      </c>
      <c r="M310" s="48" t="s">
        <v>2276</v>
      </c>
      <c r="N310" s="48" t="s">
        <v>1013</v>
      </c>
      <c r="O310" s="45" t="s">
        <v>2244</v>
      </c>
      <c r="P310" s="45" t="s">
        <v>592</v>
      </c>
      <c r="Q310" s="45"/>
      <c r="R310" s="49" t="s">
        <v>2245</v>
      </c>
      <c r="S310" s="45" t="str">
        <f>CONCATENATE(Appendix_Query[[#This Row],[CoV Metric]],Appendix_Query[[#This Row],[Numbering]])</f>
        <v>Total crime rate (crimes/1,000)³⁶</v>
      </c>
    </row>
    <row r="311" spans="1:19" s="47" customFormat="1" ht="195" customHeight="1" x14ac:dyDescent="0.3">
      <c r="A311" s="45">
        <v>12260</v>
      </c>
      <c r="B311" s="45">
        <v>1954</v>
      </c>
      <c r="C311" s="45" t="s">
        <v>601</v>
      </c>
      <c r="D311" s="48" t="s">
        <v>2221</v>
      </c>
      <c r="E311" s="48" t="s">
        <v>2222</v>
      </c>
      <c r="F311" s="48" t="s">
        <v>2277</v>
      </c>
      <c r="G311" s="48" t="s">
        <v>658</v>
      </c>
      <c r="H311" s="48" t="s">
        <v>2278</v>
      </c>
      <c r="I311" s="48" t="s">
        <v>2279</v>
      </c>
      <c r="J311" s="48" t="s">
        <v>2280</v>
      </c>
      <c r="K311" s="48" t="s">
        <v>2281</v>
      </c>
      <c r="L311" s="48" t="s">
        <v>2282</v>
      </c>
      <c r="M311" s="48" t="s">
        <v>2283</v>
      </c>
      <c r="N311" s="48" t="s">
        <v>1013</v>
      </c>
      <c r="O311" s="45" t="s">
        <v>592</v>
      </c>
      <c r="P311" s="45" t="s">
        <v>592</v>
      </c>
      <c r="Q311" s="45"/>
      <c r="R311" s="49" t="s">
        <v>592</v>
      </c>
      <c r="S311" s="45" t="str">
        <f>CONCATENATE(Appendix_Query[[#This Row],[CoV Metric]],Appendix_Query[[#This Row],[Numbering]])</f>
        <v>Crime Severity Index - Violent Crimes</v>
      </c>
    </row>
    <row r="312" spans="1:19" s="47" customFormat="1" ht="195" customHeight="1" x14ac:dyDescent="0.3">
      <c r="A312" s="45">
        <v>12270</v>
      </c>
      <c r="B312" s="45">
        <v>1955</v>
      </c>
      <c r="C312" s="45" t="s">
        <v>601</v>
      </c>
      <c r="D312" s="48" t="s">
        <v>2221</v>
      </c>
      <c r="E312" s="48" t="s">
        <v>2222</v>
      </c>
      <c r="F312" s="48" t="s">
        <v>2284</v>
      </c>
      <c r="G312" s="48" t="s">
        <v>658</v>
      </c>
      <c r="H312" s="48" t="s">
        <v>2285</v>
      </c>
      <c r="I312" s="48" t="s">
        <v>2286</v>
      </c>
      <c r="J312" s="48" t="s">
        <v>2287</v>
      </c>
      <c r="K312" s="48" t="s">
        <v>2288</v>
      </c>
      <c r="L312" s="48" t="s">
        <v>2289</v>
      </c>
      <c r="M312" s="48" t="s">
        <v>2290</v>
      </c>
      <c r="N312" s="48" t="s">
        <v>1013</v>
      </c>
      <c r="O312" s="45" t="s">
        <v>592</v>
      </c>
      <c r="P312" s="45" t="s">
        <v>592</v>
      </c>
      <c r="Q312" s="45"/>
      <c r="R312" s="49" t="s">
        <v>592</v>
      </c>
      <c r="S312" s="45" t="str">
        <f>CONCATENATE(Appendix_Query[[#This Row],[CoV Metric]],Appendix_Query[[#This Row],[Numbering]])</f>
        <v>Crime Severity Index - Non-Violent Crimes</v>
      </c>
    </row>
    <row r="313" spans="1:19" s="47" customFormat="1" ht="195" customHeight="1" x14ac:dyDescent="0.3">
      <c r="A313" s="45">
        <v>12280</v>
      </c>
      <c r="B313" s="45">
        <v>1956</v>
      </c>
      <c r="C313" s="45" t="s">
        <v>601</v>
      </c>
      <c r="D313" s="48" t="s">
        <v>2221</v>
      </c>
      <c r="E313" s="48" t="s">
        <v>2222</v>
      </c>
      <c r="F313" s="48" t="s">
        <v>2291</v>
      </c>
      <c r="G313" s="48" t="s">
        <v>658</v>
      </c>
      <c r="H313" s="48" t="s">
        <v>2292</v>
      </c>
      <c r="I313" s="48" t="s">
        <v>2293</v>
      </c>
      <c r="J313" s="48" t="s">
        <v>2294</v>
      </c>
      <c r="K313" s="48" t="s">
        <v>2295</v>
      </c>
      <c r="L313" s="48" t="s">
        <v>2296</v>
      </c>
      <c r="M313" s="48" t="s">
        <v>2297</v>
      </c>
      <c r="N313" s="48" t="s">
        <v>1013</v>
      </c>
      <c r="O313" s="45" t="s">
        <v>592</v>
      </c>
      <c r="P313" s="45" t="s">
        <v>592</v>
      </c>
      <c r="Q313" s="45"/>
      <c r="R313" s="49" t="s">
        <v>592</v>
      </c>
      <c r="S313" s="45" t="str">
        <f>CONCATENATE(Appendix_Query[[#This Row],[CoV Metric]],Appendix_Query[[#This Row],[Numbering]])</f>
        <v>Crime Severity Index - Total Crimes</v>
      </c>
    </row>
    <row r="314" spans="1:19" s="47" customFormat="1" ht="195" customHeight="1" x14ac:dyDescent="0.3">
      <c r="A314" s="45">
        <v>12920</v>
      </c>
      <c r="B314" s="45">
        <v>2023</v>
      </c>
      <c r="C314" s="45" t="s">
        <v>580</v>
      </c>
      <c r="D314" s="48" t="s">
        <v>2221</v>
      </c>
      <c r="E314" s="48" t="s">
        <v>2222</v>
      </c>
      <c r="F314" s="48" t="s">
        <v>2298</v>
      </c>
      <c r="G314" s="48" t="s">
        <v>584</v>
      </c>
      <c r="H314" s="48" t="s">
        <v>2299</v>
      </c>
      <c r="I314" s="48" t="s">
        <v>2300</v>
      </c>
      <c r="J314" s="48" t="s">
        <v>2301</v>
      </c>
      <c r="K314" s="48" t="s">
        <v>2302</v>
      </c>
      <c r="L314" s="48" t="s">
        <v>2303</v>
      </c>
      <c r="M314" s="48" t="s">
        <v>2304</v>
      </c>
      <c r="N314" s="48" t="s">
        <v>1013</v>
      </c>
      <c r="O314" s="45" t="s">
        <v>2244</v>
      </c>
      <c r="P314" s="45" t="s">
        <v>592</v>
      </c>
      <c r="Q314" s="45"/>
      <c r="R314" s="49" t="s">
        <v>2245</v>
      </c>
      <c r="S314" s="45" t="str">
        <f>CONCATENATE(Appendix_Query[[#This Row],[CoV Metric]],Appendix_Query[[#This Row],[Numbering]])</f>
        <v>Crimes Reported³⁶</v>
      </c>
    </row>
    <row r="315" spans="1:19" s="47" customFormat="1" ht="195" customHeight="1" x14ac:dyDescent="0.3">
      <c r="A315" s="45">
        <v>13260</v>
      </c>
      <c r="B315" s="45">
        <v>2058</v>
      </c>
      <c r="C315" s="45" t="s">
        <v>601</v>
      </c>
      <c r="D315" s="48" t="s">
        <v>2221</v>
      </c>
      <c r="E315" s="48" t="s">
        <v>2222</v>
      </c>
      <c r="F315" s="48" t="s">
        <v>2305</v>
      </c>
      <c r="G315" s="48" t="s">
        <v>584</v>
      </c>
      <c r="H315" s="48" t="s">
        <v>2306</v>
      </c>
      <c r="I315" s="48" t="s">
        <v>2307</v>
      </c>
      <c r="J315" s="48" t="s">
        <v>2308</v>
      </c>
      <c r="K315" s="48" t="s">
        <v>2309</v>
      </c>
      <c r="L315" s="48" t="s">
        <v>2310</v>
      </c>
      <c r="M315" s="48" t="s">
        <v>2311</v>
      </c>
      <c r="N315" s="48" t="s">
        <v>1013</v>
      </c>
      <c r="O315" s="45"/>
      <c r="P315" s="45"/>
      <c r="Q315" s="45"/>
      <c r="R315" s="49" t="s">
        <v>592</v>
      </c>
      <c r="S315" s="45" t="str">
        <f>CONCATENATE(Appendix_Query[[#This Row],[CoV Metric]],Appendix_Query[[#This Row],[Numbering]])</f>
        <v>Calls for Service</v>
      </c>
    </row>
    <row r="316" spans="1:19" s="47" customFormat="1" ht="195" customHeight="1" x14ac:dyDescent="0.3">
      <c r="A316" s="45">
        <v>11320</v>
      </c>
      <c r="B316" s="45">
        <v>1357</v>
      </c>
      <c r="C316" s="45" t="s">
        <v>601</v>
      </c>
      <c r="D316" s="48" t="s">
        <v>2312</v>
      </c>
      <c r="E316" s="48" t="s">
        <v>2313</v>
      </c>
      <c r="F316" s="48" t="s">
        <v>2314</v>
      </c>
      <c r="G316" s="48" t="s">
        <v>584</v>
      </c>
      <c r="H316" s="48" t="s">
        <v>2315</v>
      </c>
      <c r="I316" s="48" t="s">
        <v>2316</v>
      </c>
      <c r="J316" s="48" t="s">
        <v>2317</v>
      </c>
      <c r="K316" s="48" t="s">
        <v>2318</v>
      </c>
      <c r="L316" s="48" t="s">
        <v>2319</v>
      </c>
      <c r="M316" s="48" t="s">
        <v>2320</v>
      </c>
      <c r="N316" s="48" t="s">
        <v>711</v>
      </c>
      <c r="O316" s="45"/>
      <c r="P316" s="45"/>
      <c r="Q316" s="45"/>
      <c r="R316" s="49" t="s">
        <v>592</v>
      </c>
      <c r="S316" s="45" t="str">
        <f>CONCATENATE(Appendix_Query[[#This Row],[CoV Metric]],Appendix_Query[[#This Row],[Numbering]])</f>
        <v># of items available to the public</v>
      </c>
    </row>
    <row r="317" spans="1:19" s="47" customFormat="1" ht="195" customHeight="1" x14ac:dyDescent="0.3">
      <c r="A317" s="45">
        <v>11420</v>
      </c>
      <c r="B317" s="45">
        <v>1368</v>
      </c>
      <c r="C317" s="45" t="s">
        <v>580</v>
      </c>
      <c r="D317" s="48" t="s">
        <v>2312</v>
      </c>
      <c r="E317" s="48" t="s">
        <v>2313</v>
      </c>
      <c r="F317" s="48" t="s">
        <v>2321</v>
      </c>
      <c r="G317" s="48" t="s">
        <v>666</v>
      </c>
      <c r="H317" s="48" t="s">
        <v>2322</v>
      </c>
      <c r="I317" s="48" t="s">
        <v>2323</v>
      </c>
      <c r="J317" s="48" t="s">
        <v>2324</v>
      </c>
      <c r="K317" s="48" t="s">
        <v>2325</v>
      </c>
      <c r="L317" s="48" t="s">
        <v>2326</v>
      </c>
      <c r="M317" s="48" t="s">
        <v>2327</v>
      </c>
      <c r="N317" s="48" t="s">
        <v>590</v>
      </c>
      <c r="O317" s="45"/>
      <c r="P317" s="45"/>
      <c r="Q317" s="45"/>
      <c r="R317" s="49" t="s">
        <v>592</v>
      </c>
      <c r="S317" s="45" t="str">
        <f>CONCATENATE(Appendix_Query[[#This Row],[CoV Metric]],Appendix_Query[[#This Row],[Numbering]])</f>
        <v>Items used per capita</v>
      </c>
    </row>
    <row r="318" spans="1:19" s="47" customFormat="1" ht="195" customHeight="1" x14ac:dyDescent="0.3">
      <c r="A318" s="45">
        <v>11840</v>
      </c>
      <c r="B318" s="45">
        <v>1627</v>
      </c>
      <c r="C318" s="45" t="s">
        <v>580</v>
      </c>
      <c r="D318" s="48" t="s">
        <v>2312</v>
      </c>
      <c r="E318" s="48" t="s">
        <v>2313</v>
      </c>
      <c r="F318" s="48" t="s">
        <v>2328</v>
      </c>
      <c r="G318" s="48" t="s">
        <v>658</v>
      </c>
      <c r="H318" s="48" t="s">
        <v>2329</v>
      </c>
      <c r="I318" s="48" t="s">
        <v>2330</v>
      </c>
      <c r="J318" s="48" t="s">
        <v>2331</v>
      </c>
      <c r="K318" s="48" t="s">
        <v>2332</v>
      </c>
      <c r="L318" s="48" t="s">
        <v>2333</v>
      </c>
      <c r="M318" s="48" t="s">
        <v>2334</v>
      </c>
      <c r="N318" s="48" t="s">
        <v>711</v>
      </c>
      <c r="O318" s="45"/>
      <c r="P318" s="45"/>
      <c r="Q318" s="45"/>
      <c r="R318" s="49" t="s">
        <v>592</v>
      </c>
      <c r="S318" s="45" t="str">
        <f>CONCATENATE(Appendix_Query[[#This Row],[CoV Metric]],Appendix_Query[[#This Row],[Numbering]])</f>
        <v>Base CoV budget for collections per capita</v>
      </c>
    </row>
    <row r="319" spans="1:19" s="47" customFormat="1" ht="195" customHeight="1" x14ac:dyDescent="0.3">
      <c r="A319" s="45">
        <v>11850</v>
      </c>
      <c r="B319" s="45">
        <v>1629</v>
      </c>
      <c r="C319" s="45" t="s">
        <v>580</v>
      </c>
      <c r="D319" s="48" t="s">
        <v>2312</v>
      </c>
      <c r="E319" s="48" t="s">
        <v>2313</v>
      </c>
      <c r="F319" s="48" t="s">
        <v>2335</v>
      </c>
      <c r="G319" s="48" t="s">
        <v>658</v>
      </c>
      <c r="H319" s="48" t="s">
        <v>2336</v>
      </c>
      <c r="I319" s="48" t="s">
        <v>2337</v>
      </c>
      <c r="J319" s="48" t="s">
        <v>2338</v>
      </c>
      <c r="K319" s="48" t="s">
        <v>2339</v>
      </c>
      <c r="L319" s="48" t="s">
        <v>2340</v>
      </c>
      <c r="M319" s="48" t="s">
        <v>2341</v>
      </c>
      <c r="N319" s="48" t="s">
        <v>590</v>
      </c>
      <c r="O319" s="45"/>
      <c r="P319" s="45"/>
      <c r="Q319" s="45"/>
      <c r="R319" s="49" t="s">
        <v>592</v>
      </c>
      <c r="S319" s="45" t="str">
        <f>CONCATENATE(Appendix_Query[[#This Row],[CoV Metric]],Appendix_Query[[#This Row],[Numbering]])</f>
        <v>Digital use circulation</v>
      </c>
    </row>
    <row r="320" spans="1:19" s="47" customFormat="1" ht="195" customHeight="1" x14ac:dyDescent="0.3">
      <c r="A320" s="45">
        <v>11850</v>
      </c>
      <c r="B320" s="45">
        <v>1370</v>
      </c>
      <c r="C320" s="45" t="s">
        <v>601</v>
      </c>
      <c r="D320" s="48" t="s">
        <v>2312</v>
      </c>
      <c r="E320" s="48" t="s">
        <v>2313</v>
      </c>
      <c r="F320" s="48" t="s">
        <v>2342</v>
      </c>
      <c r="G320" s="48" t="s">
        <v>584</v>
      </c>
      <c r="H320" s="48" t="s">
        <v>2343</v>
      </c>
      <c r="I320" s="48" t="s">
        <v>2344</v>
      </c>
      <c r="J320" s="48" t="s">
        <v>2345</v>
      </c>
      <c r="K320" s="48" t="s">
        <v>2346</v>
      </c>
      <c r="L320" s="48" t="s">
        <v>2347</v>
      </c>
      <c r="M320" s="48" t="s">
        <v>2348</v>
      </c>
      <c r="N320" s="48" t="s">
        <v>711</v>
      </c>
      <c r="O320" s="45"/>
      <c r="P320" s="45"/>
      <c r="Q320" s="45"/>
      <c r="R320" s="49" t="s">
        <v>592</v>
      </c>
      <c r="S320" s="45" t="str">
        <f>CONCATENATE(Appendix_Query[[#This Row],[CoV Metric]],Appendix_Query[[#This Row],[Numbering]])</f>
        <v>Total Collection Use</v>
      </c>
    </row>
    <row r="321" spans="1:19" s="47" customFormat="1" ht="195" customHeight="1" x14ac:dyDescent="0.3">
      <c r="A321" s="45">
        <v>11850</v>
      </c>
      <c r="B321" s="45">
        <v>1628</v>
      </c>
      <c r="C321" s="45" t="s">
        <v>580</v>
      </c>
      <c r="D321" s="48" t="s">
        <v>2312</v>
      </c>
      <c r="E321" s="48" t="s">
        <v>2313</v>
      </c>
      <c r="F321" s="48" t="s">
        <v>2349</v>
      </c>
      <c r="G321" s="48" t="s">
        <v>658</v>
      </c>
      <c r="H321" s="48" t="s">
        <v>2350</v>
      </c>
      <c r="I321" s="48" t="s">
        <v>2351</v>
      </c>
      <c r="J321" s="48" t="s">
        <v>2352</v>
      </c>
      <c r="K321" s="48" t="s">
        <v>2353</v>
      </c>
      <c r="L321" s="48" t="s">
        <v>2354</v>
      </c>
      <c r="M321" s="48" t="s">
        <v>2355</v>
      </c>
      <c r="N321" s="48" t="s">
        <v>711</v>
      </c>
      <c r="O321" s="45"/>
      <c r="P321" s="45"/>
      <c r="Q321" s="45"/>
      <c r="R321" s="49" t="s">
        <v>592</v>
      </c>
      <c r="S321" s="45" t="str">
        <f>CONCATENATE(Appendix_Query[[#This Row],[CoV Metric]],Appendix_Query[[#This Row],[Numbering]])</f>
        <v>Physical use circulation (includes print &amp; audio-visual)</v>
      </c>
    </row>
    <row r="322" spans="1:19" s="47" customFormat="1" ht="195" customHeight="1" x14ac:dyDescent="0.3">
      <c r="A322" s="45">
        <v>11340</v>
      </c>
      <c r="B322" s="45">
        <v>1359</v>
      </c>
      <c r="C322" s="45" t="s">
        <v>601</v>
      </c>
      <c r="D322" s="48" t="s">
        <v>2312</v>
      </c>
      <c r="E322" s="48" t="s">
        <v>2356</v>
      </c>
      <c r="F322" s="48" t="s">
        <v>2357</v>
      </c>
      <c r="G322" s="48" t="s">
        <v>658</v>
      </c>
      <c r="H322" s="48" t="s">
        <v>2358</v>
      </c>
      <c r="I322" s="48" t="s">
        <v>2359</v>
      </c>
      <c r="J322" s="48" t="s">
        <v>2360</v>
      </c>
      <c r="K322" s="48" t="s">
        <v>2361</v>
      </c>
      <c r="L322" s="48" t="s">
        <v>2362</v>
      </c>
      <c r="M322" s="48" t="s">
        <v>2362</v>
      </c>
      <c r="N322" s="48" t="s">
        <v>711</v>
      </c>
      <c r="O322" s="45"/>
      <c r="P322" s="45"/>
      <c r="Q322" s="45"/>
      <c r="R322" s="49" t="s">
        <v>592</v>
      </c>
      <c r="S322" s="45" t="str">
        <f>CONCATENATE(Appendix_Query[[#This Row],[CoV Metric]],Appendix_Query[[#This Row],[Numbering]])</f>
        <v># of Internet Sessions: Wired and Wireless</v>
      </c>
    </row>
    <row r="323" spans="1:19" s="47" customFormat="1" ht="195" customHeight="1" x14ac:dyDescent="0.3">
      <c r="A323" s="45">
        <v>22310</v>
      </c>
      <c r="B323" s="45">
        <v>2253</v>
      </c>
      <c r="C323" s="45" t="s">
        <v>601</v>
      </c>
      <c r="D323" s="48" t="s">
        <v>2312</v>
      </c>
      <c r="E323" s="48" t="s">
        <v>2356</v>
      </c>
      <c r="F323" s="48" t="s">
        <v>2363</v>
      </c>
      <c r="G323" s="48" t="s">
        <v>584</v>
      </c>
      <c r="H323" s="48" t="s">
        <v>603</v>
      </c>
      <c r="I323" s="48" t="s">
        <v>2364</v>
      </c>
      <c r="J323" s="48" t="s">
        <v>2365</v>
      </c>
      <c r="K323" s="48" t="s">
        <v>2366</v>
      </c>
      <c r="L323" s="48" t="s">
        <v>2367</v>
      </c>
      <c r="M323" s="48" t="s">
        <v>2367</v>
      </c>
      <c r="N323" s="48" t="s">
        <v>711</v>
      </c>
      <c r="O323" s="45"/>
      <c r="P323" s="45"/>
      <c r="Q323" s="45"/>
      <c r="R323" s="49" t="s">
        <v>592</v>
      </c>
      <c r="S323" s="45" t="str">
        <f>CONCATENATE(Appendix_Query[[#This Row],[CoV Metric]],Appendix_Query[[#This Row],[Numbering]])</f>
        <v>Time spent on public access computer workstations (# hours)</v>
      </c>
    </row>
    <row r="324" spans="1:19" s="47" customFormat="1" ht="195" customHeight="1" x14ac:dyDescent="0.3">
      <c r="A324" s="45">
        <v>11330</v>
      </c>
      <c r="B324" s="45">
        <v>1358</v>
      </c>
      <c r="C324" s="45" t="s">
        <v>601</v>
      </c>
      <c r="D324" s="48" t="s">
        <v>2312</v>
      </c>
      <c r="E324" s="48" t="s">
        <v>2368</v>
      </c>
      <c r="F324" s="48" t="s">
        <v>2369</v>
      </c>
      <c r="G324" s="48" t="s">
        <v>658</v>
      </c>
      <c r="H324" s="48" t="s">
        <v>2370</v>
      </c>
      <c r="I324" s="48" t="s">
        <v>2371</v>
      </c>
      <c r="J324" s="48" t="s">
        <v>2372</v>
      </c>
      <c r="K324" s="48" t="s">
        <v>2373</v>
      </c>
      <c r="L324" s="48" t="s">
        <v>2374</v>
      </c>
      <c r="M324" s="48" t="s">
        <v>2374</v>
      </c>
      <c r="N324" s="48" t="s">
        <v>590</v>
      </c>
      <c r="O324" s="45"/>
      <c r="P324" s="45"/>
      <c r="Q324" s="45"/>
      <c r="R324" s="49" t="s">
        <v>592</v>
      </c>
      <c r="S324" s="45" t="str">
        <f>CONCATENATE(Appendix_Query[[#This Row],[CoV Metric]],Appendix_Query[[#This Row],[Numbering]])</f>
        <v># of in-person visits to libraries in system</v>
      </c>
    </row>
    <row r="325" spans="1:19" s="47" customFormat="1" ht="195" customHeight="1" x14ac:dyDescent="0.3">
      <c r="A325" s="45">
        <v>11410</v>
      </c>
      <c r="B325" s="45">
        <v>1367</v>
      </c>
      <c r="C325" s="45" t="s">
        <v>601</v>
      </c>
      <c r="D325" s="48" t="s">
        <v>2312</v>
      </c>
      <c r="E325" s="48" t="s">
        <v>2368</v>
      </c>
      <c r="F325" s="48" t="s">
        <v>2375</v>
      </c>
      <c r="G325" s="48" t="s">
        <v>584</v>
      </c>
      <c r="H325" s="48" t="s">
        <v>2124</v>
      </c>
      <c r="I325" s="48" t="s">
        <v>2124</v>
      </c>
      <c r="J325" s="48" t="s">
        <v>1646</v>
      </c>
      <c r="K325" s="48" t="s">
        <v>1646</v>
      </c>
      <c r="L325" s="48" t="s">
        <v>1646</v>
      </c>
      <c r="M325" s="48" t="s">
        <v>1069</v>
      </c>
      <c r="N325" s="50" t="s">
        <v>711</v>
      </c>
      <c r="O325" s="46"/>
      <c r="P325" s="46"/>
      <c r="Q325" s="46"/>
      <c r="R325" s="49" t="s">
        <v>592</v>
      </c>
      <c r="S325" s="45" t="str">
        <f>CONCATENATE(Appendix_Query[[#This Row],[CoV Metric]],Appendix_Query[[#This Row],[Numbering]])</f>
        <v>% of public hours per week out of 12 hours x 7 days per week</v>
      </c>
    </row>
    <row r="326" spans="1:19" s="47" customFormat="1" ht="195" customHeight="1" x14ac:dyDescent="0.3">
      <c r="A326" s="45">
        <v>11450</v>
      </c>
      <c r="B326" s="45">
        <v>1371</v>
      </c>
      <c r="C326" s="45" t="s">
        <v>580</v>
      </c>
      <c r="D326" s="48" t="s">
        <v>2312</v>
      </c>
      <c r="E326" s="48" t="s">
        <v>2368</v>
      </c>
      <c r="F326" s="48" t="s">
        <v>2376</v>
      </c>
      <c r="G326" s="48" t="s">
        <v>584</v>
      </c>
      <c r="H326" s="48" t="s">
        <v>2377</v>
      </c>
      <c r="I326" s="48" t="s">
        <v>2378</v>
      </c>
      <c r="J326" s="48" t="s">
        <v>2378</v>
      </c>
      <c r="K326" s="48" t="s">
        <v>2379</v>
      </c>
      <c r="L326" s="48" t="s">
        <v>2380</v>
      </c>
      <c r="M326" s="48" t="s">
        <v>2381</v>
      </c>
      <c r="N326" s="48" t="s">
        <v>711</v>
      </c>
      <c r="O326" s="45"/>
      <c r="P326" s="45"/>
      <c r="Q326" s="45"/>
      <c r="R326" s="49" t="s">
        <v>592</v>
      </c>
      <c r="S326" s="45" t="str">
        <f>CONCATENATE(Appendix_Query[[#This Row],[CoV Metric]],Appendix_Query[[#This Row],[Numbering]])</f>
        <v>Total square feet of all public space per 1,000 population</v>
      </c>
    </row>
    <row r="327" spans="1:19" s="47" customFormat="1" ht="195" customHeight="1" x14ac:dyDescent="0.3">
      <c r="A327" s="45">
        <v>22300</v>
      </c>
      <c r="B327" s="45">
        <v>2252</v>
      </c>
      <c r="C327" s="45" t="s">
        <v>580</v>
      </c>
      <c r="D327" s="48" t="s">
        <v>2312</v>
      </c>
      <c r="E327" s="48" t="s">
        <v>2368</v>
      </c>
      <c r="F327" s="48" t="s">
        <v>2382</v>
      </c>
      <c r="G327" s="48" t="s">
        <v>584</v>
      </c>
      <c r="H327" s="48" t="s">
        <v>603</v>
      </c>
      <c r="I327" s="48" t="s">
        <v>2383</v>
      </c>
      <c r="J327" s="48" t="s">
        <v>2384</v>
      </c>
      <c r="K327" s="48" t="s">
        <v>2384</v>
      </c>
      <c r="L327" s="48" t="s">
        <v>2385</v>
      </c>
      <c r="M327" s="48" t="s">
        <v>2386</v>
      </c>
      <c r="N327" s="48" t="s">
        <v>711</v>
      </c>
      <c r="O327" s="45"/>
      <c r="P327" s="45"/>
      <c r="Q327" s="45"/>
      <c r="R327" s="49" t="s">
        <v>592</v>
      </c>
      <c r="S327" s="45" t="str">
        <f>CONCATENATE(Appendix_Query[[#This Row],[CoV Metric]],Appendix_Query[[#This Row],[Numbering]])</f>
        <v>In-person visits per capita</v>
      </c>
    </row>
    <row r="328" spans="1:19" s="47" customFormat="1" ht="195" customHeight="1" x14ac:dyDescent="0.3">
      <c r="A328" s="45">
        <v>11350</v>
      </c>
      <c r="B328" s="45">
        <v>1360</v>
      </c>
      <c r="C328" s="45" t="s">
        <v>580</v>
      </c>
      <c r="D328" s="48" t="s">
        <v>2312</v>
      </c>
      <c r="E328" s="48" t="s">
        <v>2387</v>
      </c>
      <c r="F328" s="48" t="s">
        <v>2388</v>
      </c>
      <c r="G328" s="48" t="s">
        <v>584</v>
      </c>
      <c r="H328" s="48" t="s">
        <v>2389</v>
      </c>
      <c r="I328" s="48" t="s">
        <v>2390</v>
      </c>
      <c r="J328" s="48" t="s">
        <v>2391</v>
      </c>
      <c r="K328" s="48" t="s">
        <v>2392</v>
      </c>
      <c r="L328" s="48" t="s">
        <v>2393</v>
      </c>
      <c r="M328" s="48" t="s">
        <v>2394</v>
      </c>
      <c r="N328" s="48" t="s">
        <v>711</v>
      </c>
      <c r="O328" s="45"/>
      <c r="P328" s="45"/>
      <c r="Q328" s="45"/>
      <c r="R328" s="49" t="s">
        <v>592</v>
      </c>
      <c r="S328" s="45" t="str">
        <f>CONCATENATE(Appendix_Query[[#This Row],[CoV Metric]],Appendix_Query[[#This Row],[Numbering]])</f>
        <v># of programs</v>
      </c>
    </row>
    <row r="329" spans="1:19" s="47" customFormat="1" ht="195" customHeight="1" x14ac:dyDescent="0.3">
      <c r="A329" s="45">
        <v>11430</v>
      </c>
      <c r="B329" s="45">
        <v>1369</v>
      </c>
      <c r="C329" s="45" t="s">
        <v>601</v>
      </c>
      <c r="D329" s="48" t="s">
        <v>2312</v>
      </c>
      <c r="E329" s="48" t="s">
        <v>2387</v>
      </c>
      <c r="F329" s="48" t="s">
        <v>2395</v>
      </c>
      <c r="G329" s="48" t="s">
        <v>658</v>
      </c>
      <c r="H329" s="48" t="s">
        <v>2396</v>
      </c>
      <c r="I329" s="48" t="s">
        <v>2397</v>
      </c>
      <c r="J329" s="48" t="s">
        <v>2398</v>
      </c>
      <c r="K329" s="48" t="s">
        <v>2399</v>
      </c>
      <c r="L329" s="48" t="s">
        <v>2400</v>
      </c>
      <c r="M329" s="48" t="s">
        <v>2401</v>
      </c>
      <c r="N329" s="48" t="s">
        <v>711</v>
      </c>
      <c r="O329" s="45"/>
      <c r="P329" s="45"/>
      <c r="Q329" s="45"/>
      <c r="R329" s="49" t="s">
        <v>592</v>
      </c>
      <c r="S329" s="45" t="str">
        <f>CONCATENATE(Appendix_Query[[#This Row],[CoV Metric]],Appendix_Query[[#This Row],[Numbering]])</f>
        <v>Program attendance</v>
      </c>
    </row>
    <row r="330" spans="1:19" s="47" customFormat="1" ht="195" customHeight="1" x14ac:dyDescent="0.3">
      <c r="A330" s="45">
        <v>11330</v>
      </c>
      <c r="B330" s="45">
        <v>1364</v>
      </c>
      <c r="C330" s="45" t="s">
        <v>601</v>
      </c>
      <c r="D330" s="48" t="s">
        <v>2312</v>
      </c>
      <c r="E330" s="48" t="s">
        <v>2402</v>
      </c>
      <c r="F330" s="48" t="s">
        <v>2403</v>
      </c>
      <c r="G330" s="48" t="s">
        <v>584</v>
      </c>
      <c r="H330" s="48" t="s">
        <v>2404</v>
      </c>
      <c r="I330" s="48" t="s">
        <v>2405</v>
      </c>
      <c r="J330" s="48" t="s">
        <v>2406</v>
      </c>
      <c r="K330" s="48" t="s">
        <v>2407</v>
      </c>
      <c r="L330" s="48" t="s">
        <v>2408</v>
      </c>
      <c r="M330" s="48" t="s">
        <v>2409</v>
      </c>
      <c r="N330" s="48" t="s">
        <v>590</v>
      </c>
      <c r="O330" s="45"/>
      <c r="P330" s="45"/>
      <c r="Q330" s="45"/>
      <c r="R330" s="49" t="s">
        <v>592</v>
      </c>
      <c r="S330" s="45" t="str">
        <f>CONCATENATE(Appendix_Query[[#This Row],[CoV Metric]],Appendix_Query[[#This Row],[Numbering]])</f>
        <v># of Digital Visits</v>
      </c>
    </row>
    <row r="331" spans="1:19" s="47" customFormat="1" ht="195" customHeight="1" x14ac:dyDescent="0.3">
      <c r="A331" s="45">
        <v>11400</v>
      </c>
      <c r="B331" s="45">
        <v>1365</v>
      </c>
      <c r="C331" s="45" t="s">
        <v>580</v>
      </c>
      <c r="D331" s="48" t="s">
        <v>2312</v>
      </c>
      <c r="E331" s="48" t="s">
        <v>2402</v>
      </c>
      <c r="F331" s="48" t="s">
        <v>2410</v>
      </c>
      <c r="G331" s="48" t="s">
        <v>658</v>
      </c>
      <c r="H331" s="48" t="s">
        <v>2411</v>
      </c>
      <c r="I331" s="48" t="s">
        <v>2412</v>
      </c>
      <c r="J331" s="48" t="s">
        <v>2413</v>
      </c>
      <c r="K331" s="48" t="s">
        <v>2414</v>
      </c>
      <c r="L331" s="48" t="s">
        <v>2415</v>
      </c>
      <c r="M331" s="48" t="s">
        <v>2416</v>
      </c>
      <c r="N331" s="48" t="s">
        <v>590</v>
      </c>
      <c r="O331" s="45"/>
      <c r="P331" s="45"/>
      <c r="Q331" s="45"/>
      <c r="R331" s="49" t="s">
        <v>592</v>
      </c>
      <c r="S331" s="45" t="str">
        <f>CONCATENATE(Appendix_Query[[#This Row],[CoV Metric]],Appendix_Query[[#This Row],[Numbering]])</f>
        <v># of digital visits per capita</v>
      </c>
    </row>
    <row r="332" spans="1:19" s="47" customFormat="1" ht="195" customHeight="1" x14ac:dyDescent="0.3">
      <c r="A332" s="45">
        <v>22290</v>
      </c>
      <c r="B332" s="45">
        <v>2251</v>
      </c>
      <c r="C332" s="51" t="s">
        <v>580</v>
      </c>
      <c r="D332" s="48" t="s">
        <v>2312</v>
      </c>
      <c r="E332" s="48" t="s">
        <v>2402</v>
      </c>
      <c r="F332" s="48" t="s">
        <v>2417</v>
      </c>
      <c r="G332" s="48" t="s">
        <v>658</v>
      </c>
      <c r="H332" s="48" t="s">
        <v>603</v>
      </c>
      <c r="I332" s="48" t="s">
        <v>603</v>
      </c>
      <c r="J332" s="48" t="s">
        <v>603</v>
      </c>
      <c r="K332" s="48" t="s">
        <v>1039</v>
      </c>
      <c r="L332" s="48" t="s">
        <v>1038</v>
      </c>
      <c r="M332" s="48" t="s">
        <v>1038</v>
      </c>
      <c r="N332" s="48" t="s">
        <v>711</v>
      </c>
      <c r="O332" s="52"/>
      <c r="P332" s="45"/>
      <c r="Q332" s="45"/>
      <c r="R332" s="49" t="s">
        <v>592</v>
      </c>
      <c r="S332" s="45" t="str">
        <f>CONCATENATE(Appendix_Query[[#This Row],[CoV Metric]],Appendix_Query[[#This Row],[Numbering]])</f>
        <v>Overall satisfaction with VPL services (Civic Satisfaction Survey)</v>
      </c>
    </row>
    <row r="333" spans="1:19" s="47" customFormat="1" ht="195" customHeight="1" x14ac:dyDescent="0.3">
      <c r="A333"/>
      <c r="B333"/>
      <c r="C333"/>
      <c r="D333"/>
      <c r="E333"/>
      <c r="F333"/>
      <c r="G333"/>
      <c r="H333"/>
      <c r="I333"/>
      <c r="J333"/>
      <c r="K333"/>
      <c r="L333"/>
      <c r="M333"/>
      <c r="N333"/>
      <c r="O333"/>
      <c r="P333"/>
      <c r="Q333"/>
      <c r="R333"/>
    </row>
  </sheetData>
  <pageMargins left="0.7" right="0.7" top="0.75" bottom="0.75" header="0.3" footer="0.3"/>
  <pageSetup scale="13" orientation="portrait" r:id="rId1"/>
  <headerFooter>
    <oddHeader>&amp;C&amp;24Appendix E: Metrics</oddHeader>
    <oddFooter>&amp;C&amp;24 2020 Capital and Operating Budget - Appendix A, B, C, D, E, F, G and H&amp;R&amp;P</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topLeftCell="A16" zoomScaleNormal="100" workbookViewId="0">
      <selection activeCell="D21" sqref="D21"/>
    </sheetView>
  </sheetViews>
  <sheetFormatPr defaultColWidth="46.33203125" defaultRowHeight="14.4" x14ac:dyDescent="0.3"/>
  <cols>
    <col min="1" max="1" width="7.44140625" style="53" customWidth="1"/>
    <col min="2" max="2" width="80.6640625" customWidth="1"/>
    <col min="3" max="3" width="4.33203125" style="53" bestFit="1" customWidth="1"/>
    <col min="4" max="4" width="81.33203125" style="53" customWidth="1"/>
    <col min="5" max="16384" width="46.33203125" style="53"/>
  </cols>
  <sheetData>
    <row r="1" spans="1:4" ht="22.2" x14ac:dyDescent="0.3">
      <c r="A1" s="620" t="s">
        <v>2418</v>
      </c>
      <c r="B1" s="620" t="s">
        <v>2419</v>
      </c>
      <c r="C1"/>
      <c r="D1"/>
    </row>
    <row r="2" spans="1:4" ht="43.2" x14ac:dyDescent="0.3">
      <c r="A2" s="54">
        <v>1</v>
      </c>
      <c r="B2" s="55" t="s">
        <v>591</v>
      </c>
      <c r="C2"/>
      <c r="D2"/>
    </row>
    <row r="3" spans="1:4" ht="43.2" x14ac:dyDescent="0.3">
      <c r="A3" s="54">
        <v>2</v>
      </c>
      <c r="B3" s="55" t="s">
        <v>599</v>
      </c>
      <c r="C3"/>
      <c r="D3"/>
    </row>
    <row r="4" spans="1:4" ht="57.6" x14ac:dyDescent="0.3">
      <c r="A4" s="54">
        <v>3</v>
      </c>
      <c r="B4" s="55" t="s">
        <v>613</v>
      </c>
      <c r="C4"/>
      <c r="D4"/>
    </row>
    <row r="5" spans="1:4" ht="28.8" x14ac:dyDescent="0.3">
      <c r="A5" s="54">
        <v>4</v>
      </c>
      <c r="B5" s="55" t="s">
        <v>712</v>
      </c>
      <c r="C5"/>
      <c r="D5"/>
    </row>
    <row r="6" spans="1:4" x14ac:dyDescent="0.3">
      <c r="A6" s="54">
        <v>5</v>
      </c>
      <c r="B6" s="55" t="s">
        <v>860</v>
      </c>
      <c r="C6"/>
      <c r="D6"/>
    </row>
    <row r="7" spans="1:4" x14ac:dyDescent="0.3">
      <c r="A7" s="54">
        <v>6</v>
      </c>
      <c r="B7" s="55" t="s">
        <v>892</v>
      </c>
      <c r="C7"/>
      <c r="D7"/>
    </row>
    <row r="8" spans="1:4" x14ac:dyDescent="0.3">
      <c r="A8" s="54">
        <v>7</v>
      </c>
      <c r="B8" s="55" t="s">
        <v>907</v>
      </c>
      <c r="C8"/>
      <c r="D8"/>
    </row>
    <row r="9" spans="1:4" ht="28.8" x14ac:dyDescent="0.3">
      <c r="A9" s="54">
        <v>8</v>
      </c>
      <c r="B9" s="55" t="s">
        <v>916</v>
      </c>
      <c r="C9"/>
      <c r="D9"/>
    </row>
    <row r="10" spans="1:4" ht="28.8" x14ac:dyDescent="0.3">
      <c r="A10" s="54">
        <v>9</v>
      </c>
      <c r="B10" s="55" t="s">
        <v>934</v>
      </c>
      <c r="C10"/>
      <c r="D10"/>
    </row>
    <row r="11" spans="1:4" ht="28.8" x14ac:dyDescent="0.3">
      <c r="A11" s="54">
        <v>10</v>
      </c>
      <c r="B11" s="55" t="s">
        <v>941</v>
      </c>
      <c r="C11"/>
      <c r="D11"/>
    </row>
    <row r="12" spans="1:4" x14ac:dyDescent="0.3">
      <c r="A12" s="54">
        <v>11</v>
      </c>
      <c r="B12" s="55" t="s">
        <v>962</v>
      </c>
      <c r="C12"/>
      <c r="D12"/>
    </row>
    <row r="13" spans="1:4" x14ac:dyDescent="0.3">
      <c r="A13" s="54">
        <v>12</v>
      </c>
      <c r="B13" s="55" t="s">
        <v>970</v>
      </c>
      <c r="C13"/>
      <c r="D13"/>
    </row>
    <row r="14" spans="1:4" x14ac:dyDescent="0.3">
      <c r="A14" s="54">
        <v>13</v>
      </c>
      <c r="B14" s="55" t="s">
        <v>1047</v>
      </c>
      <c r="C14"/>
      <c r="D14"/>
    </row>
    <row r="15" spans="1:4" x14ac:dyDescent="0.3">
      <c r="A15" s="54">
        <v>14</v>
      </c>
      <c r="B15" s="55" t="s">
        <v>1054</v>
      </c>
      <c r="C15"/>
      <c r="D15"/>
    </row>
    <row r="16" spans="1:4" ht="28.8" x14ac:dyDescent="0.3">
      <c r="A16" s="54">
        <v>15</v>
      </c>
      <c r="B16" s="55" t="s">
        <v>1152</v>
      </c>
      <c r="C16"/>
      <c r="D16"/>
    </row>
    <row r="17" spans="1:4" ht="28.8" x14ac:dyDescent="0.3">
      <c r="A17" s="54">
        <v>16</v>
      </c>
      <c r="B17" s="55" t="s">
        <v>1165</v>
      </c>
      <c r="C17"/>
      <c r="D17"/>
    </row>
    <row r="18" spans="1:4" ht="43.2" x14ac:dyDescent="0.3">
      <c r="A18" s="54">
        <v>17</v>
      </c>
      <c r="B18" s="55" t="s">
        <v>1175</v>
      </c>
      <c r="C18"/>
      <c r="D18"/>
    </row>
    <row r="19" spans="1:4" x14ac:dyDescent="0.3">
      <c r="A19" s="54">
        <v>18</v>
      </c>
      <c r="B19" s="55" t="s">
        <v>1334</v>
      </c>
      <c r="C19"/>
      <c r="D19"/>
    </row>
    <row r="20" spans="1:4" ht="43.2" x14ac:dyDescent="0.3">
      <c r="A20" s="54">
        <v>19</v>
      </c>
      <c r="B20" s="55" t="s">
        <v>1338</v>
      </c>
      <c r="C20"/>
      <c r="D20"/>
    </row>
    <row r="21" spans="1:4" ht="43.2" x14ac:dyDescent="0.3">
      <c r="A21" s="54">
        <v>20</v>
      </c>
      <c r="B21" s="55" t="s">
        <v>1347</v>
      </c>
      <c r="C21"/>
      <c r="D21"/>
    </row>
    <row r="22" spans="1:4" x14ac:dyDescent="0.3">
      <c r="A22" s="54">
        <v>21</v>
      </c>
      <c r="B22" s="55" t="s">
        <v>3422</v>
      </c>
      <c r="C22"/>
      <c r="D22"/>
    </row>
    <row r="23" spans="1:4" x14ac:dyDescent="0.3">
      <c r="A23" s="54">
        <v>22</v>
      </c>
      <c r="B23" s="55" t="s">
        <v>1540</v>
      </c>
      <c r="C23"/>
      <c r="D23"/>
    </row>
    <row r="24" spans="1:4" x14ac:dyDescent="0.3">
      <c r="A24" s="54">
        <v>23</v>
      </c>
      <c r="B24" s="55" t="s">
        <v>1585</v>
      </c>
      <c r="C24"/>
      <c r="D24"/>
    </row>
    <row r="25" spans="1:4" x14ac:dyDescent="0.3">
      <c r="A25" s="54">
        <v>24</v>
      </c>
      <c r="B25" s="55" t="s">
        <v>1620</v>
      </c>
      <c r="C25"/>
      <c r="D25"/>
    </row>
    <row r="26" spans="1:4" x14ac:dyDescent="0.3">
      <c r="A26" s="54">
        <v>25</v>
      </c>
      <c r="B26" s="55" t="s">
        <v>1647</v>
      </c>
      <c r="C26"/>
      <c r="D26"/>
    </row>
    <row r="27" spans="1:4" x14ac:dyDescent="0.3">
      <c r="A27" s="54">
        <v>26</v>
      </c>
      <c r="B27" s="55" t="s">
        <v>4078</v>
      </c>
      <c r="C27"/>
      <c r="D27"/>
    </row>
    <row r="28" spans="1:4" x14ac:dyDescent="0.3">
      <c r="A28" s="54">
        <v>27</v>
      </c>
      <c r="B28" s="55" t="s">
        <v>1664</v>
      </c>
      <c r="C28"/>
      <c r="D28"/>
    </row>
    <row r="29" spans="1:4" x14ac:dyDescent="0.3">
      <c r="A29" s="54">
        <v>28</v>
      </c>
      <c r="B29" s="55" t="s">
        <v>1717</v>
      </c>
      <c r="C29"/>
      <c r="D29"/>
    </row>
    <row r="30" spans="1:4" x14ac:dyDescent="0.3">
      <c r="A30" s="54">
        <v>29</v>
      </c>
      <c r="B30" s="55" t="s">
        <v>1743</v>
      </c>
      <c r="C30"/>
      <c r="D30"/>
    </row>
    <row r="31" spans="1:4" ht="43.2" x14ac:dyDescent="0.3">
      <c r="A31" s="54">
        <v>30</v>
      </c>
      <c r="B31" s="55" t="s">
        <v>1787</v>
      </c>
      <c r="C31"/>
      <c r="D31"/>
    </row>
    <row r="32" spans="1:4" x14ac:dyDescent="0.3">
      <c r="A32" s="54">
        <v>31</v>
      </c>
      <c r="B32" s="55" t="s">
        <v>1943</v>
      </c>
      <c r="C32"/>
      <c r="D32"/>
    </row>
    <row r="33" spans="1:4" ht="28.8" x14ac:dyDescent="0.3">
      <c r="A33" s="54">
        <v>32</v>
      </c>
      <c r="B33" s="55" t="s">
        <v>3471</v>
      </c>
      <c r="C33"/>
      <c r="D33"/>
    </row>
    <row r="34" spans="1:4" ht="28.8" x14ac:dyDescent="0.3">
      <c r="A34" s="54">
        <v>33</v>
      </c>
      <c r="B34" s="55" t="s">
        <v>2091</v>
      </c>
      <c r="C34"/>
      <c r="D34"/>
    </row>
    <row r="35" spans="1:4" ht="28.8" x14ac:dyDescent="0.3">
      <c r="A35" s="54">
        <v>34</v>
      </c>
      <c r="B35" s="55" t="s">
        <v>2113</v>
      </c>
      <c r="C35"/>
      <c r="D35"/>
    </row>
    <row r="36" spans="1:4" ht="43.2" x14ac:dyDescent="0.3">
      <c r="A36" s="54">
        <v>35</v>
      </c>
      <c r="B36" s="55" t="s">
        <v>2121</v>
      </c>
      <c r="C36"/>
      <c r="D36"/>
    </row>
    <row r="37" spans="1:4" x14ac:dyDescent="0.3">
      <c r="A37" s="54">
        <v>36</v>
      </c>
      <c r="B37" s="55" t="s">
        <v>2420</v>
      </c>
    </row>
  </sheetData>
  <pageMargins left="0.7" right="0.7" top="0.75" bottom="0.75" header="0.3" footer="0.3"/>
  <pageSetup orientation="portrait" r:id="rId1"/>
  <headerFooter>
    <oddHeader>&amp;CAppendix E: Metrics</oddHeader>
    <oddFooter>&amp;C2020 Capital and Operating Budget - Appendix A, B, C, D, E, F, G and H&amp;R&amp;P</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R41"/>
  <sheetViews>
    <sheetView zoomScale="40" zoomScaleNormal="40" workbookViewId="0"/>
  </sheetViews>
  <sheetFormatPr defaultColWidth="9.109375" defaultRowHeight="14.4" x14ac:dyDescent="0.3"/>
  <cols>
    <col min="1" max="5" width="9.109375" style="292"/>
    <col min="6" max="18" width="15.6640625" style="292" customWidth="1"/>
    <col min="19" max="16384" width="9.109375" style="292"/>
  </cols>
  <sheetData>
    <row r="40" spans="6:18" ht="61.2" x14ac:dyDescent="0.3">
      <c r="F40" s="845" t="s">
        <v>3251</v>
      </c>
      <c r="G40" s="845"/>
      <c r="H40" s="845"/>
      <c r="I40" s="845"/>
      <c r="J40" s="845"/>
      <c r="K40" s="845"/>
      <c r="L40" s="845"/>
      <c r="M40" s="845"/>
      <c r="N40" s="845"/>
      <c r="O40" s="845"/>
      <c r="P40" s="845"/>
      <c r="Q40" s="845"/>
      <c r="R40" s="845"/>
    </row>
    <row r="41" spans="6:18" ht="36.6" x14ac:dyDescent="0.3">
      <c r="F41" s="846" t="s">
        <v>3250</v>
      </c>
      <c r="G41" s="846"/>
      <c r="H41" s="846"/>
      <c r="I41" s="846"/>
      <c r="J41" s="846"/>
      <c r="K41" s="846"/>
      <c r="L41" s="846"/>
      <c r="M41" s="846"/>
      <c r="N41" s="846"/>
      <c r="O41" s="846"/>
      <c r="P41" s="846"/>
      <c r="Q41" s="846"/>
      <c r="R41" s="846"/>
    </row>
  </sheetData>
  <mergeCells count="2">
    <mergeCell ref="F40:R40"/>
    <mergeCell ref="F41:R41"/>
  </mergeCells>
  <pageMargins left="0.7" right="0.7" top="0.75" bottom="0.75" header="0.3" footer="0.3"/>
  <pageSetup scale="38" orientation="landscape" r:id="rId1"/>
  <headerFooter>
    <oddHeader>&amp;CAppendix F: Investments to address Risk and fill Service Gaps</oddHeader>
    <oddFooter>&amp;C2020 Capital and Operating Budget - Appendix A, B, C, D, E, F, G and H&amp;R&amp;P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3"/>
  <sheetViews>
    <sheetView showGridLines="0" view="pageBreakPreview" topLeftCell="A75" zoomScale="85" zoomScaleNormal="70" zoomScaleSheetLayoutView="85" zoomScalePageLayoutView="70" workbookViewId="0">
      <selection activeCell="C79" sqref="C79"/>
    </sheetView>
  </sheetViews>
  <sheetFormatPr defaultColWidth="8.88671875" defaultRowHeight="14.4" x14ac:dyDescent="0.3"/>
  <cols>
    <col min="1" max="1" width="30.109375" style="572" customWidth="1"/>
    <col min="2" max="2" width="23" style="641" customWidth="1"/>
    <col min="3" max="3" width="168.109375" style="642" customWidth="1"/>
    <col min="4" max="4" width="27.5546875" style="412" customWidth="1"/>
    <col min="5" max="5" width="12.44140625" style="572" customWidth="1"/>
    <col min="6" max="7" width="14.5546875" style="572" customWidth="1"/>
    <col min="8" max="16384" width="8.88671875" style="293"/>
  </cols>
  <sheetData>
    <row r="1" spans="1:7" ht="23.4" x14ac:dyDescent="0.3">
      <c r="A1" s="646"/>
      <c r="B1" s="647"/>
      <c r="C1" s="601"/>
      <c r="D1" s="643"/>
      <c r="E1" s="654"/>
    </row>
    <row r="2" spans="1:7" s="578" customFormat="1" ht="65.25" customHeight="1" x14ac:dyDescent="0.3">
      <c r="A2" s="708" t="s">
        <v>3935</v>
      </c>
      <c r="B2" s="708" t="s">
        <v>3561</v>
      </c>
      <c r="C2" s="708" t="s">
        <v>3364</v>
      </c>
      <c r="D2" s="708" t="s">
        <v>3363</v>
      </c>
      <c r="E2" s="710" t="s">
        <v>3936</v>
      </c>
      <c r="F2" s="710" t="s">
        <v>3939</v>
      </c>
      <c r="G2" s="710" t="s">
        <v>3938</v>
      </c>
    </row>
    <row r="3" spans="1:7" ht="18" x14ac:dyDescent="0.3">
      <c r="A3" s="711" t="s">
        <v>3556</v>
      </c>
      <c r="B3" s="712">
        <v>3300000</v>
      </c>
      <c r="C3" s="713" t="s">
        <v>3557</v>
      </c>
      <c r="D3" s="714" t="s">
        <v>3257</v>
      </c>
      <c r="E3" s="715"/>
      <c r="F3" s="716"/>
      <c r="G3" s="716"/>
    </row>
    <row r="4" spans="1:7" ht="18" x14ac:dyDescent="0.3">
      <c r="A4" s="708" t="s">
        <v>3558</v>
      </c>
      <c r="B4" s="717">
        <f>SUBTOTAL(9,B3:B3)</f>
        <v>3300000</v>
      </c>
      <c r="C4" s="708"/>
      <c r="D4" s="708"/>
      <c r="E4" s="710"/>
      <c r="F4" s="710"/>
      <c r="G4" s="710"/>
    </row>
    <row r="5" spans="1:7" s="578" customFormat="1" ht="18" x14ac:dyDescent="0.3">
      <c r="A5" s="718" t="s">
        <v>3259</v>
      </c>
      <c r="B5" s="712">
        <v>1000000</v>
      </c>
      <c r="C5" s="713" t="s">
        <v>3559</v>
      </c>
      <c r="D5" s="714" t="s">
        <v>3257</v>
      </c>
      <c r="E5" s="715"/>
      <c r="F5" s="716"/>
      <c r="G5" s="716"/>
    </row>
    <row r="6" spans="1:7" s="578" customFormat="1" ht="18" x14ac:dyDescent="0.3">
      <c r="A6" s="718" t="s">
        <v>3259</v>
      </c>
      <c r="B6" s="712">
        <v>10686306</v>
      </c>
      <c r="C6" s="713" t="s">
        <v>3560</v>
      </c>
      <c r="D6" s="714" t="s">
        <v>3257</v>
      </c>
      <c r="E6" s="715"/>
      <c r="F6" s="716"/>
      <c r="G6" s="716"/>
    </row>
    <row r="7" spans="1:7" s="578" customFormat="1" ht="54" x14ac:dyDescent="0.3">
      <c r="A7" s="718" t="s">
        <v>3259</v>
      </c>
      <c r="B7" s="712">
        <v>75000</v>
      </c>
      <c r="C7" s="713" t="s">
        <v>3258</v>
      </c>
      <c r="D7" s="714" t="s">
        <v>3257</v>
      </c>
      <c r="E7" s="715"/>
      <c r="F7" s="716"/>
      <c r="G7" s="716"/>
    </row>
    <row r="8" spans="1:7" s="578" customFormat="1" ht="18" x14ac:dyDescent="0.3">
      <c r="A8" s="708" t="s">
        <v>3256</v>
      </c>
      <c r="B8" s="717">
        <f>SUBTOTAL(9,B5:B7)</f>
        <v>11761306</v>
      </c>
      <c r="C8" s="708"/>
      <c r="D8" s="708"/>
      <c r="E8" s="710"/>
      <c r="F8" s="710"/>
      <c r="G8" s="710"/>
    </row>
    <row r="9" spans="1:7" ht="54" x14ac:dyDescent="0.3">
      <c r="A9" s="711" t="s">
        <v>3361</v>
      </c>
      <c r="B9" s="712">
        <v>3757487.5</v>
      </c>
      <c r="C9" s="713" t="s">
        <v>3362</v>
      </c>
      <c r="D9" s="719" t="s">
        <v>3257</v>
      </c>
      <c r="E9" s="715"/>
      <c r="F9" s="720"/>
      <c r="G9" s="720">
        <v>35</v>
      </c>
    </row>
    <row r="10" spans="1:7" ht="36" x14ac:dyDescent="0.3">
      <c r="A10" s="718" t="s">
        <v>3361</v>
      </c>
      <c r="B10" s="712">
        <v>600000</v>
      </c>
      <c r="C10" s="721" t="s">
        <v>3360</v>
      </c>
      <c r="D10" s="714" t="s">
        <v>3257</v>
      </c>
      <c r="E10" s="715"/>
      <c r="F10" s="716"/>
      <c r="G10" s="716"/>
    </row>
    <row r="11" spans="1:7" ht="18" x14ac:dyDescent="0.3">
      <c r="A11" s="708" t="s">
        <v>3359</v>
      </c>
      <c r="B11" s="717">
        <f>SUBTOTAL(9,B9:B10)</f>
        <v>4357487.5</v>
      </c>
      <c r="C11" s="708"/>
      <c r="D11" s="708"/>
      <c r="E11" s="710"/>
      <c r="F11" s="710"/>
      <c r="G11" s="710">
        <f>SUBTOTAL(9,G9:G10)</f>
        <v>35</v>
      </c>
    </row>
    <row r="12" spans="1:7" ht="18" x14ac:dyDescent="0.3">
      <c r="A12" s="718" t="s">
        <v>3344</v>
      </c>
      <c r="B12" s="712">
        <v>2000000</v>
      </c>
      <c r="C12" s="721" t="s">
        <v>3358</v>
      </c>
      <c r="D12" s="714" t="s">
        <v>3343</v>
      </c>
      <c r="E12" s="715"/>
      <c r="F12" s="716"/>
      <c r="G12" s="716">
        <v>0</v>
      </c>
    </row>
    <row r="13" spans="1:7" ht="36" x14ac:dyDescent="0.3">
      <c r="A13" s="718" t="s">
        <v>3344</v>
      </c>
      <c r="B13" s="712">
        <v>424000</v>
      </c>
      <c r="C13" s="721" t="s">
        <v>3357</v>
      </c>
      <c r="D13" s="714" t="s">
        <v>3343</v>
      </c>
      <c r="E13" s="715"/>
      <c r="F13" s="716">
        <v>2</v>
      </c>
      <c r="G13" s="716">
        <v>2</v>
      </c>
    </row>
    <row r="14" spans="1:7" ht="18" x14ac:dyDescent="0.3">
      <c r="A14" s="718" t="s">
        <v>3344</v>
      </c>
      <c r="B14" s="712">
        <v>300000</v>
      </c>
      <c r="C14" s="721" t="s">
        <v>3356</v>
      </c>
      <c r="D14" s="714" t="s">
        <v>3343</v>
      </c>
      <c r="E14" s="715"/>
      <c r="F14" s="716"/>
      <c r="G14" s="716">
        <v>2</v>
      </c>
    </row>
    <row r="15" spans="1:7" ht="36" x14ac:dyDescent="0.3">
      <c r="A15" s="718" t="s">
        <v>3344</v>
      </c>
      <c r="B15" s="712">
        <v>260000</v>
      </c>
      <c r="C15" s="721" t="s">
        <v>3355</v>
      </c>
      <c r="D15" s="714" t="s">
        <v>3343</v>
      </c>
      <c r="E15" s="715"/>
      <c r="F15" s="716"/>
      <c r="G15" s="716">
        <v>3</v>
      </c>
    </row>
    <row r="16" spans="1:7" ht="18" x14ac:dyDescent="0.3">
      <c r="A16" s="718" t="s">
        <v>3344</v>
      </c>
      <c r="B16" s="712">
        <v>214000</v>
      </c>
      <c r="C16" s="721" t="s">
        <v>3354</v>
      </c>
      <c r="D16" s="714" t="s">
        <v>3343</v>
      </c>
      <c r="E16" s="715"/>
      <c r="F16" s="716"/>
      <c r="G16" s="716">
        <v>1</v>
      </c>
    </row>
    <row r="17" spans="1:7" ht="18" x14ac:dyDescent="0.3">
      <c r="A17" s="718" t="s">
        <v>3344</v>
      </c>
      <c r="B17" s="712">
        <v>200000</v>
      </c>
      <c r="C17" s="721" t="s">
        <v>3353</v>
      </c>
      <c r="D17" s="714" t="s">
        <v>3343</v>
      </c>
      <c r="E17" s="715"/>
      <c r="F17" s="716"/>
      <c r="G17" s="716">
        <v>0</v>
      </c>
    </row>
    <row r="18" spans="1:7" ht="18" x14ac:dyDescent="0.3">
      <c r="A18" s="718" t="s">
        <v>3344</v>
      </c>
      <c r="B18" s="712">
        <v>200000</v>
      </c>
      <c r="C18" s="721" t="s">
        <v>3352</v>
      </c>
      <c r="D18" s="714" t="s">
        <v>3347</v>
      </c>
      <c r="E18" s="715"/>
      <c r="F18" s="716"/>
      <c r="G18" s="716">
        <v>2</v>
      </c>
    </row>
    <row r="19" spans="1:7" ht="36" x14ac:dyDescent="0.3">
      <c r="A19" s="718" t="s">
        <v>3344</v>
      </c>
      <c r="B19" s="712">
        <v>200000</v>
      </c>
      <c r="C19" s="721" t="s">
        <v>3321</v>
      </c>
      <c r="D19" s="714" t="s">
        <v>3351</v>
      </c>
      <c r="E19" s="715"/>
      <c r="F19" s="716"/>
      <c r="G19" s="716">
        <v>1</v>
      </c>
    </row>
    <row r="20" spans="1:7" ht="18" x14ac:dyDescent="0.3">
      <c r="A20" s="718" t="s">
        <v>3344</v>
      </c>
      <c r="B20" s="712">
        <v>200000</v>
      </c>
      <c r="C20" s="721" t="s">
        <v>3350</v>
      </c>
      <c r="D20" s="714" t="s">
        <v>3347</v>
      </c>
      <c r="E20" s="715"/>
      <c r="F20" s="716"/>
      <c r="G20" s="716">
        <v>1</v>
      </c>
    </row>
    <row r="21" spans="1:7" ht="18" x14ac:dyDescent="0.3">
      <c r="A21" s="718" t="s">
        <v>3344</v>
      </c>
      <c r="B21" s="712">
        <v>152740</v>
      </c>
      <c r="C21" s="721" t="s">
        <v>3349</v>
      </c>
      <c r="D21" s="714" t="s">
        <v>3343</v>
      </c>
      <c r="E21" s="715"/>
      <c r="F21" s="716"/>
      <c r="G21" s="716">
        <v>0</v>
      </c>
    </row>
    <row r="22" spans="1:7" ht="18" x14ac:dyDescent="0.3">
      <c r="A22" s="718" t="s">
        <v>3344</v>
      </c>
      <c r="B22" s="712">
        <v>150000</v>
      </c>
      <c r="C22" s="721" t="s">
        <v>3348</v>
      </c>
      <c r="D22" s="714" t="s">
        <v>3347</v>
      </c>
      <c r="E22" s="715"/>
      <c r="F22" s="716"/>
      <c r="G22" s="716">
        <v>1</v>
      </c>
    </row>
    <row r="23" spans="1:7" ht="18" x14ac:dyDescent="0.3">
      <c r="A23" s="718" t="s">
        <v>3344</v>
      </c>
      <c r="B23" s="712">
        <v>100000</v>
      </c>
      <c r="C23" s="721" t="s">
        <v>3346</v>
      </c>
      <c r="D23" s="714" t="s">
        <v>3343</v>
      </c>
      <c r="E23" s="715"/>
      <c r="F23" s="716"/>
      <c r="G23" s="716">
        <v>1</v>
      </c>
    </row>
    <row r="24" spans="1:7" ht="18" x14ac:dyDescent="0.3">
      <c r="A24" s="718" t="s">
        <v>3344</v>
      </c>
      <c r="B24" s="712">
        <v>100000</v>
      </c>
      <c r="C24" s="721" t="s">
        <v>3345</v>
      </c>
      <c r="D24" s="714" t="s">
        <v>3343</v>
      </c>
      <c r="E24" s="715"/>
      <c r="F24" s="716">
        <v>1</v>
      </c>
      <c r="G24" s="716">
        <v>0</v>
      </c>
    </row>
    <row r="25" spans="1:7" ht="18" x14ac:dyDescent="0.3">
      <c r="A25" s="718" t="s">
        <v>3344</v>
      </c>
      <c r="B25" s="712">
        <v>100000</v>
      </c>
      <c r="C25" s="721" t="s">
        <v>3483</v>
      </c>
      <c r="D25" s="714" t="s">
        <v>3343</v>
      </c>
      <c r="E25" s="715"/>
      <c r="F25" s="716"/>
      <c r="G25" s="716">
        <v>0</v>
      </c>
    </row>
    <row r="26" spans="1:7" ht="18" x14ac:dyDescent="0.3">
      <c r="A26" s="708" t="s">
        <v>3342</v>
      </c>
      <c r="B26" s="717">
        <f>SUBTOTAL(9,B12:B25)</f>
        <v>4600740</v>
      </c>
      <c r="C26" s="708"/>
      <c r="D26" s="708"/>
      <c r="E26" s="710"/>
      <c r="F26" s="710">
        <f>SUBTOTAL(9,F12:F25)</f>
        <v>3</v>
      </c>
      <c r="G26" s="722">
        <f>SUBTOTAL(9,G12:G25)</f>
        <v>14</v>
      </c>
    </row>
    <row r="27" spans="1:7" ht="18" x14ac:dyDescent="0.3">
      <c r="A27" s="718" t="s">
        <v>3339</v>
      </c>
      <c r="B27" s="712">
        <v>3506500.7740000002</v>
      </c>
      <c r="C27" s="721" t="s">
        <v>3341</v>
      </c>
      <c r="D27" s="714" t="s">
        <v>3257</v>
      </c>
      <c r="E27" s="715"/>
      <c r="F27" s="716"/>
      <c r="G27" s="716">
        <v>35</v>
      </c>
    </row>
    <row r="28" spans="1:7" ht="36" x14ac:dyDescent="0.3">
      <c r="A28" s="718" t="s">
        <v>3339</v>
      </c>
      <c r="B28" s="712">
        <v>248000</v>
      </c>
      <c r="C28" s="721" t="s">
        <v>3340</v>
      </c>
      <c r="D28" s="714" t="s">
        <v>3260</v>
      </c>
      <c r="E28" s="715"/>
      <c r="F28" s="716"/>
      <c r="G28" s="716">
        <v>0</v>
      </c>
    </row>
    <row r="29" spans="1:7" ht="36" x14ac:dyDescent="0.3">
      <c r="A29" s="718" t="s">
        <v>3339</v>
      </c>
      <c r="B29" s="712">
        <v>134144</v>
      </c>
      <c r="C29" s="721" t="s">
        <v>3338</v>
      </c>
      <c r="D29" s="714" t="s">
        <v>3277</v>
      </c>
      <c r="E29" s="715"/>
      <c r="F29" s="716"/>
      <c r="G29" s="716">
        <v>1</v>
      </c>
    </row>
    <row r="30" spans="1:7" ht="18" x14ac:dyDescent="0.3">
      <c r="A30" s="708" t="s">
        <v>3337</v>
      </c>
      <c r="B30" s="717">
        <f>SUBTOTAL(9,B27:B29)</f>
        <v>3888644.7740000002</v>
      </c>
      <c r="C30" s="708"/>
      <c r="D30" s="708"/>
      <c r="E30" s="710"/>
      <c r="F30" s="710"/>
      <c r="G30" s="722">
        <f>SUBTOTAL(9,G27:G29)</f>
        <v>36</v>
      </c>
    </row>
    <row r="31" spans="1:7" ht="18" x14ac:dyDescent="0.3">
      <c r="A31" s="718" t="s">
        <v>3319</v>
      </c>
      <c r="B31" s="712">
        <v>825000</v>
      </c>
      <c r="C31" s="721" t="s">
        <v>3327</v>
      </c>
      <c r="D31" s="714" t="s">
        <v>3277</v>
      </c>
      <c r="E31" s="715"/>
      <c r="F31" s="716"/>
      <c r="G31" s="716">
        <v>5</v>
      </c>
    </row>
    <row r="32" spans="1:7" ht="18" x14ac:dyDescent="0.3">
      <c r="A32" s="718" t="s">
        <v>3319</v>
      </c>
      <c r="B32" s="712">
        <v>245000</v>
      </c>
      <c r="C32" s="721" t="s">
        <v>3326</v>
      </c>
      <c r="D32" s="714" t="s">
        <v>3277</v>
      </c>
      <c r="E32" s="715"/>
      <c r="F32" s="716"/>
      <c r="G32" s="716">
        <v>2</v>
      </c>
    </row>
    <row r="33" spans="1:7" ht="18" x14ac:dyDescent="0.3">
      <c r="A33" s="718" t="s">
        <v>3319</v>
      </c>
      <c r="B33" s="712">
        <v>200000</v>
      </c>
      <c r="C33" s="721" t="s">
        <v>3325</v>
      </c>
      <c r="D33" s="714" t="s">
        <v>3257</v>
      </c>
      <c r="E33" s="715"/>
      <c r="F33" s="716"/>
      <c r="G33" s="716">
        <v>0</v>
      </c>
    </row>
    <row r="34" spans="1:7" ht="18" x14ac:dyDescent="0.3">
      <c r="A34" s="718" t="s">
        <v>3319</v>
      </c>
      <c r="B34" s="712">
        <v>141666.66666666666</v>
      </c>
      <c r="C34" s="721" t="s">
        <v>3324</v>
      </c>
      <c r="D34" s="714" t="s">
        <v>3257</v>
      </c>
      <c r="E34" s="715"/>
      <c r="F34" s="716">
        <v>1.5</v>
      </c>
      <c r="G34" s="716">
        <v>0</v>
      </c>
    </row>
    <row r="35" spans="1:7" ht="18" x14ac:dyDescent="0.3">
      <c r="A35" s="718" t="s">
        <v>3319</v>
      </c>
      <c r="B35" s="712">
        <v>83333.333333333328</v>
      </c>
      <c r="C35" s="721" t="s">
        <v>3323</v>
      </c>
      <c r="D35" s="714" t="s">
        <v>3257</v>
      </c>
      <c r="E35" s="715"/>
      <c r="F35" s="716"/>
      <c r="G35" s="716">
        <v>0</v>
      </c>
    </row>
    <row r="36" spans="1:7" ht="18" x14ac:dyDescent="0.3">
      <c r="A36" s="718" t="s">
        <v>3319</v>
      </c>
      <c r="B36" s="712">
        <v>100000</v>
      </c>
      <c r="C36" s="721" t="s">
        <v>3322</v>
      </c>
      <c r="D36" s="714" t="s">
        <v>3257</v>
      </c>
      <c r="E36" s="715"/>
      <c r="F36" s="716"/>
      <c r="G36" s="716">
        <v>0</v>
      </c>
    </row>
    <row r="37" spans="1:7" ht="18" x14ac:dyDescent="0.3">
      <c r="A37" s="718" t="s">
        <v>3319</v>
      </c>
      <c r="B37" s="712">
        <v>83333.333333333328</v>
      </c>
      <c r="C37" s="721" t="s">
        <v>3321</v>
      </c>
      <c r="D37" s="714" t="s">
        <v>3257</v>
      </c>
      <c r="E37" s="715"/>
      <c r="F37" s="716"/>
      <c r="G37" s="716">
        <v>0</v>
      </c>
    </row>
    <row r="38" spans="1:7" ht="18" x14ac:dyDescent="0.3">
      <c r="A38" s="718" t="s">
        <v>3319</v>
      </c>
      <c r="B38" s="712">
        <v>100000</v>
      </c>
      <c r="C38" s="721" t="s">
        <v>3320</v>
      </c>
      <c r="D38" s="714" t="s">
        <v>3277</v>
      </c>
      <c r="E38" s="715"/>
      <c r="F38" s="716"/>
      <c r="G38" s="716">
        <v>1</v>
      </c>
    </row>
    <row r="39" spans="1:7" ht="18" x14ac:dyDescent="0.3">
      <c r="A39" s="718" t="s">
        <v>3319</v>
      </c>
      <c r="B39" s="712">
        <v>80000</v>
      </c>
      <c r="C39" s="721" t="s">
        <v>3318</v>
      </c>
      <c r="D39" s="714" t="s">
        <v>3317</v>
      </c>
      <c r="E39" s="715"/>
      <c r="F39" s="716"/>
      <c r="G39" s="716">
        <v>1</v>
      </c>
    </row>
    <row r="40" spans="1:7" ht="18" x14ac:dyDescent="0.3">
      <c r="A40" s="708" t="s">
        <v>3316</v>
      </c>
      <c r="B40" s="717">
        <f>SUBTOTAL(9,B31:B39)</f>
        <v>1858333.3333333333</v>
      </c>
      <c r="C40" s="708"/>
      <c r="D40" s="708"/>
      <c r="E40" s="710"/>
      <c r="F40" s="710">
        <f>SUBTOTAL(9,F31:F39)</f>
        <v>1.5</v>
      </c>
      <c r="G40" s="722">
        <f>SUBTOTAL(9,G31:G39)</f>
        <v>9</v>
      </c>
    </row>
    <row r="41" spans="1:7" ht="36" x14ac:dyDescent="0.3">
      <c r="A41" s="718" t="s">
        <v>3484</v>
      </c>
      <c r="B41" s="712">
        <v>680000</v>
      </c>
      <c r="C41" s="721" t="s">
        <v>3336</v>
      </c>
      <c r="D41" s="714" t="s">
        <v>3257</v>
      </c>
      <c r="E41" s="715">
        <v>7.5</v>
      </c>
      <c r="F41" s="723"/>
      <c r="G41" s="716"/>
    </row>
    <row r="42" spans="1:7" ht="36" x14ac:dyDescent="0.3">
      <c r="A42" s="718" t="s">
        <v>3484</v>
      </c>
      <c r="B42" s="712">
        <v>280000</v>
      </c>
      <c r="C42" s="721" t="s">
        <v>3332</v>
      </c>
      <c r="D42" s="714" t="s">
        <v>3331</v>
      </c>
      <c r="E42" s="724"/>
      <c r="F42" s="716"/>
      <c r="G42" s="716"/>
    </row>
    <row r="43" spans="1:7" ht="18" x14ac:dyDescent="0.3">
      <c r="A43" s="718" t="s">
        <v>3484</v>
      </c>
      <c r="B43" s="712">
        <v>142500</v>
      </c>
      <c r="C43" s="721" t="s">
        <v>3330</v>
      </c>
      <c r="D43" s="714" t="s">
        <v>3277</v>
      </c>
      <c r="E43" s="715"/>
      <c r="F43" s="716"/>
      <c r="G43" s="716"/>
    </row>
    <row r="44" spans="1:7" ht="36" x14ac:dyDescent="0.3">
      <c r="A44" s="718" t="s">
        <v>3484</v>
      </c>
      <c r="B44" s="712">
        <v>134166.66666666666</v>
      </c>
      <c r="C44" s="721" t="s">
        <v>3390</v>
      </c>
      <c r="D44" s="714" t="s">
        <v>3373</v>
      </c>
      <c r="E44" s="715"/>
      <c r="F44" s="716"/>
      <c r="G44" s="716"/>
    </row>
    <row r="45" spans="1:7" ht="36" x14ac:dyDescent="0.3">
      <c r="A45" s="718" t="s">
        <v>3484</v>
      </c>
      <c r="B45" s="712">
        <v>50000</v>
      </c>
      <c r="C45" s="721" t="s">
        <v>3328</v>
      </c>
      <c r="D45" s="714" t="s">
        <v>3277</v>
      </c>
      <c r="E45" s="715"/>
      <c r="F45" s="716"/>
      <c r="G45" s="716">
        <v>1</v>
      </c>
    </row>
    <row r="46" spans="1:7" ht="18" x14ac:dyDescent="0.3">
      <c r="A46" s="708" t="s">
        <v>3473</v>
      </c>
      <c r="B46" s="717">
        <f>SUBTOTAL(9,B41:B45)</f>
        <v>1286666.6666666667</v>
      </c>
      <c r="C46" s="708"/>
      <c r="D46" s="708"/>
      <c r="E46" s="710">
        <f>SUBTOTAL(9,E41:E45)</f>
        <v>7.5</v>
      </c>
      <c r="F46" s="710"/>
      <c r="G46" s="722">
        <f>SUBTOTAL(9,G41:G45)</f>
        <v>1</v>
      </c>
    </row>
    <row r="47" spans="1:7" ht="36" x14ac:dyDescent="0.3">
      <c r="A47" s="718" t="s">
        <v>3314</v>
      </c>
      <c r="B47" s="712">
        <v>898802</v>
      </c>
      <c r="C47" s="721" t="s">
        <v>3315</v>
      </c>
      <c r="D47" s="714" t="s">
        <v>3277</v>
      </c>
      <c r="E47" s="715"/>
      <c r="F47" s="716"/>
      <c r="G47" s="716">
        <v>8</v>
      </c>
    </row>
    <row r="48" spans="1:7" ht="36" x14ac:dyDescent="0.3">
      <c r="A48" s="718" t="s">
        <v>3314</v>
      </c>
      <c r="B48" s="712">
        <v>138700</v>
      </c>
      <c r="C48" s="721" t="s">
        <v>3313</v>
      </c>
      <c r="D48" s="714" t="s">
        <v>3260</v>
      </c>
      <c r="E48" s="715"/>
      <c r="F48" s="725">
        <v>1</v>
      </c>
      <c r="G48" s="716">
        <v>0</v>
      </c>
    </row>
    <row r="49" spans="1:7" ht="18" x14ac:dyDescent="0.3">
      <c r="A49" s="708" t="s">
        <v>3312</v>
      </c>
      <c r="B49" s="717">
        <f>SUBTOTAL(9,B47:B48)</f>
        <v>1037502</v>
      </c>
      <c r="C49" s="708"/>
      <c r="D49" s="708"/>
      <c r="E49" s="710"/>
      <c r="F49" s="710">
        <f>SUBTOTAL(9,F47:F48)</f>
        <v>1</v>
      </c>
      <c r="G49" s="722">
        <f>SUBTOTAL(9,G47:G48)</f>
        <v>8</v>
      </c>
    </row>
    <row r="50" spans="1:7" ht="36" x14ac:dyDescent="0.3">
      <c r="A50" s="718" t="s">
        <v>3308</v>
      </c>
      <c r="B50" s="712">
        <v>675149</v>
      </c>
      <c r="C50" s="721" t="s">
        <v>3311</v>
      </c>
      <c r="D50" s="714" t="s">
        <v>3277</v>
      </c>
      <c r="E50" s="715"/>
      <c r="F50" s="716"/>
      <c r="G50" s="716">
        <v>10</v>
      </c>
    </row>
    <row r="51" spans="1:7" ht="36" x14ac:dyDescent="0.3">
      <c r="A51" s="718" t="s">
        <v>3308</v>
      </c>
      <c r="B51" s="712">
        <v>137557</v>
      </c>
      <c r="C51" s="721" t="s">
        <v>3310</v>
      </c>
      <c r="D51" s="714" t="s">
        <v>3277</v>
      </c>
      <c r="E51" s="715"/>
      <c r="F51" s="716">
        <v>1</v>
      </c>
      <c r="G51" s="716">
        <v>0</v>
      </c>
    </row>
    <row r="52" spans="1:7" ht="36" x14ac:dyDescent="0.3">
      <c r="A52" s="718" t="s">
        <v>3308</v>
      </c>
      <c r="B52" s="712">
        <v>109203</v>
      </c>
      <c r="C52" s="726" t="s">
        <v>3309</v>
      </c>
      <c r="D52" s="714" t="s">
        <v>3277</v>
      </c>
      <c r="E52" s="715"/>
      <c r="F52" s="716"/>
      <c r="G52" s="716">
        <v>1</v>
      </c>
    </row>
    <row r="53" spans="1:7" ht="18" x14ac:dyDescent="0.3">
      <c r="A53" s="718" t="s">
        <v>3308</v>
      </c>
      <c r="B53" s="712">
        <v>63091</v>
      </c>
      <c r="C53" s="721" t="s">
        <v>3307</v>
      </c>
      <c r="D53" s="714" t="s">
        <v>3277</v>
      </c>
      <c r="E53" s="715"/>
      <c r="F53" s="716"/>
      <c r="G53" s="716">
        <v>0</v>
      </c>
    </row>
    <row r="54" spans="1:7" ht="18" x14ac:dyDescent="0.3">
      <c r="A54" s="708" t="s">
        <v>3306</v>
      </c>
      <c r="B54" s="717">
        <f>SUBTOTAL(9,B50:B53)</f>
        <v>985000</v>
      </c>
      <c r="C54" s="708"/>
      <c r="D54" s="708"/>
      <c r="E54" s="710">
        <f>SUBTOTAL(9,E50:E53)</f>
        <v>0</v>
      </c>
      <c r="F54" s="710">
        <f>SUBTOTAL(9,F50:F53)</f>
        <v>1</v>
      </c>
      <c r="G54" s="722">
        <f>SUBTOTAL(9,G50:G53)</f>
        <v>11</v>
      </c>
    </row>
    <row r="55" spans="1:7" ht="18" x14ac:dyDescent="0.3">
      <c r="A55" s="718" t="s">
        <v>3290</v>
      </c>
      <c r="B55" s="712">
        <v>179960</v>
      </c>
      <c r="C55" s="721" t="s">
        <v>3261</v>
      </c>
      <c r="D55" s="714" t="s">
        <v>3260</v>
      </c>
      <c r="E55" s="715"/>
      <c r="F55" s="716"/>
      <c r="G55" s="716">
        <v>1</v>
      </c>
    </row>
    <row r="56" spans="1:7" ht="18" x14ac:dyDescent="0.3">
      <c r="A56" s="718" t="s">
        <v>3290</v>
      </c>
      <c r="B56" s="712">
        <v>113333.33333333333</v>
      </c>
      <c r="C56" s="721" t="s">
        <v>3296</v>
      </c>
      <c r="D56" s="714" t="s">
        <v>3257</v>
      </c>
      <c r="E56" s="715"/>
      <c r="F56" s="727"/>
      <c r="G56" s="716">
        <v>1</v>
      </c>
    </row>
    <row r="57" spans="1:7" ht="18" x14ac:dyDescent="0.3">
      <c r="A57" s="718" t="s">
        <v>3290</v>
      </c>
      <c r="B57" s="712">
        <v>113333.33333333333</v>
      </c>
      <c r="C57" s="721" t="s">
        <v>3295</v>
      </c>
      <c r="D57" s="714" t="s">
        <v>3257</v>
      </c>
      <c r="E57" s="715"/>
      <c r="F57" s="716"/>
      <c r="G57" s="716">
        <v>1</v>
      </c>
    </row>
    <row r="58" spans="1:7" ht="36" x14ac:dyDescent="0.3">
      <c r="A58" s="718" t="s">
        <v>3290</v>
      </c>
      <c r="B58" s="712">
        <v>98902.5</v>
      </c>
      <c r="C58" s="721" t="s">
        <v>3485</v>
      </c>
      <c r="D58" s="714" t="s">
        <v>3257</v>
      </c>
      <c r="E58" s="715"/>
      <c r="F58" s="716"/>
      <c r="G58" s="716">
        <v>1</v>
      </c>
    </row>
    <row r="59" spans="1:7" ht="36" x14ac:dyDescent="0.3">
      <c r="A59" s="718" t="s">
        <v>3290</v>
      </c>
      <c r="B59" s="712">
        <v>98902.5</v>
      </c>
      <c r="C59" s="721" t="s">
        <v>3294</v>
      </c>
      <c r="D59" s="714" t="s">
        <v>3257</v>
      </c>
      <c r="E59" s="715"/>
      <c r="F59" s="716"/>
      <c r="G59" s="716">
        <v>1</v>
      </c>
    </row>
    <row r="60" spans="1:7" ht="54" x14ac:dyDescent="0.3">
      <c r="A60" s="718" t="s">
        <v>3290</v>
      </c>
      <c r="B60" s="712">
        <v>70933.333333333328</v>
      </c>
      <c r="C60" s="721" t="s">
        <v>3293</v>
      </c>
      <c r="D60" s="714" t="s">
        <v>3257</v>
      </c>
      <c r="E60" s="715"/>
      <c r="F60" s="716"/>
      <c r="G60" s="716">
        <v>1</v>
      </c>
    </row>
    <row r="61" spans="1:7" ht="54" x14ac:dyDescent="0.3">
      <c r="A61" s="718" t="s">
        <v>3290</v>
      </c>
      <c r="B61" s="712">
        <v>66880</v>
      </c>
      <c r="C61" s="721" t="s">
        <v>3486</v>
      </c>
      <c r="D61" s="714" t="s">
        <v>3257</v>
      </c>
      <c r="E61" s="715"/>
      <c r="F61" s="716"/>
      <c r="G61" s="716">
        <v>1</v>
      </c>
    </row>
    <row r="62" spans="1:7" ht="54" x14ac:dyDescent="0.3">
      <c r="A62" s="718" t="s">
        <v>3290</v>
      </c>
      <c r="B62" s="712">
        <v>51250</v>
      </c>
      <c r="C62" s="721" t="s">
        <v>3292</v>
      </c>
      <c r="D62" s="714" t="s">
        <v>3257</v>
      </c>
      <c r="E62" s="715"/>
      <c r="F62" s="716"/>
      <c r="G62" s="716">
        <v>1</v>
      </c>
    </row>
    <row r="63" spans="1:7" ht="36" x14ac:dyDescent="0.3">
      <c r="A63" s="718" t="s">
        <v>3290</v>
      </c>
      <c r="B63" s="712">
        <v>17268</v>
      </c>
      <c r="C63" s="721" t="s">
        <v>3291</v>
      </c>
      <c r="D63" s="714" t="s">
        <v>3260</v>
      </c>
      <c r="E63" s="715"/>
      <c r="F63" s="716"/>
      <c r="G63" s="716">
        <v>0</v>
      </c>
    </row>
    <row r="64" spans="1:7" ht="18" x14ac:dyDescent="0.3">
      <c r="A64" s="718" t="s">
        <v>3290</v>
      </c>
      <c r="B64" s="712">
        <v>5000</v>
      </c>
      <c r="C64" s="721" t="s">
        <v>3289</v>
      </c>
      <c r="D64" s="714" t="s">
        <v>3260</v>
      </c>
      <c r="E64" s="715"/>
      <c r="F64" s="716"/>
      <c r="G64" s="716">
        <v>0</v>
      </c>
    </row>
    <row r="65" spans="1:7" ht="18" x14ac:dyDescent="0.3">
      <c r="A65" s="708" t="s">
        <v>3288</v>
      </c>
      <c r="B65" s="717">
        <f>SUBTOTAL(9,B55:B64)</f>
        <v>815763</v>
      </c>
      <c r="C65" s="708"/>
      <c r="D65" s="708"/>
      <c r="E65" s="710"/>
      <c r="F65" s="710"/>
      <c r="G65" s="722">
        <f>SUBTOTAL(9,G55:G64)</f>
        <v>8</v>
      </c>
    </row>
    <row r="66" spans="1:7" ht="18" x14ac:dyDescent="0.3">
      <c r="A66" s="718" t="s">
        <v>3299</v>
      </c>
      <c r="B66" s="712">
        <v>297000</v>
      </c>
      <c r="C66" s="721" t="s">
        <v>3305</v>
      </c>
      <c r="D66" s="714" t="s">
        <v>3257</v>
      </c>
      <c r="E66" s="715"/>
      <c r="F66" s="716"/>
      <c r="G66" s="716">
        <v>4</v>
      </c>
    </row>
    <row r="67" spans="1:7" ht="18" x14ac:dyDescent="0.3">
      <c r="A67" s="718" t="s">
        <v>3299</v>
      </c>
      <c r="B67" s="712">
        <v>59375</v>
      </c>
      <c r="C67" s="721" t="s">
        <v>3304</v>
      </c>
      <c r="D67" s="714" t="s">
        <v>3257</v>
      </c>
      <c r="E67" s="715"/>
      <c r="F67" s="716"/>
      <c r="G67" s="716">
        <v>1</v>
      </c>
    </row>
    <row r="68" spans="1:7" ht="18" x14ac:dyDescent="0.3">
      <c r="A68" s="718" t="s">
        <v>3299</v>
      </c>
      <c r="B68" s="712">
        <v>92500</v>
      </c>
      <c r="C68" s="721" t="s">
        <v>3303</v>
      </c>
      <c r="D68" s="714" t="s">
        <v>3257</v>
      </c>
      <c r="E68" s="715"/>
      <c r="F68" s="716"/>
      <c r="G68" s="716">
        <v>3</v>
      </c>
    </row>
    <row r="69" spans="1:7" ht="18" x14ac:dyDescent="0.3">
      <c r="A69" s="718" t="s">
        <v>3299</v>
      </c>
      <c r="B69" s="712">
        <v>95000</v>
      </c>
      <c r="C69" s="721" t="s">
        <v>3302</v>
      </c>
      <c r="D69" s="714" t="s">
        <v>3257</v>
      </c>
      <c r="E69" s="715"/>
      <c r="F69" s="716"/>
      <c r="G69" s="716">
        <v>1</v>
      </c>
    </row>
    <row r="70" spans="1:7" ht="18" x14ac:dyDescent="0.3">
      <c r="A70" s="718" t="s">
        <v>3299</v>
      </c>
      <c r="B70" s="712">
        <v>88775.25</v>
      </c>
      <c r="C70" s="721" t="s">
        <v>3301</v>
      </c>
      <c r="D70" s="714" t="s">
        <v>3257</v>
      </c>
      <c r="E70" s="715"/>
      <c r="F70" s="716"/>
      <c r="G70" s="716">
        <v>1</v>
      </c>
    </row>
    <row r="71" spans="1:7" ht="18" x14ac:dyDescent="0.3">
      <c r="A71" s="718" t="s">
        <v>3299</v>
      </c>
      <c r="B71" s="712">
        <v>77029.166666666672</v>
      </c>
      <c r="C71" s="721" t="s">
        <v>3300</v>
      </c>
      <c r="D71" s="714" t="s">
        <v>3257</v>
      </c>
      <c r="E71" s="715"/>
      <c r="F71" s="716"/>
      <c r="G71" s="716">
        <v>2</v>
      </c>
    </row>
    <row r="72" spans="1:7" ht="18" x14ac:dyDescent="0.3">
      <c r="A72" s="718" t="s">
        <v>3299</v>
      </c>
      <c r="B72" s="712">
        <v>104375</v>
      </c>
      <c r="C72" s="721" t="s">
        <v>3298</v>
      </c>
      <c r="D72" s="714" t="s">
        <v>3257</v>
      </c>
      <c r="E72" s="715"/>
      <c r="F72" s="727"/>
      <c r="G72" s="716">
        <v>2</v>
      </c>
    </row>
    <row r="73" spans="1:7" ht="18" x14ac:dyDescent="0.3">
      <c r="A73" s="708" t="s">
        <v>3297</v>
      </c>
      <c r="B73" s="717">
        <f>SUBTOTAL(9,B66:B72)</f>
        <v>814054.41666666663</v>
      </c>
      <c r="C73" s="708"/>
      <c r="D73" s="708"/>
      <c r="E73" s="710"/>
      <c r="F73" s="710"/>
      <c r="G73" s="722">
        <f>SUBTOTAL(9,G66:G72)</f>
        <v>14</v>
      </c>
    </row>
    <row r="74" spans="1:7" ht="54" x14ac:dyDescent="0.3">
      <c r="A74" s="718" t="s">
        <v>3286</v>
      </c>
      <c r="B74" s="712">
        <v>279819.16666666669</v>
      </c>
      <c r="C74" s="721" t="s">
        <v>4079</v>
      </c>
      <c r="D74" s="714" t="s">
        <v>3257</v>
      </c>
      <c r="E74" s="715"/>
      <c r="F74" s="716"/>
      <c r="G74" s="716">
        <v>3</v>
      </c>
    </row>
    <row r="75" spans="1:7" ht="36" x14ac:dyDescent="0.3">
      <c r="A75" s="718" t="s">
        <v>3286</v>
      </c>
      <c r="B75" s="712">
        <v>118374</v>
      </c>
      <c r="C75" s="721" t="s">
        <v>3287</v>
      </c>
      <c r="D75" s="714" t="s">
        <v>3260</v>
      </c>
      <c r="E75" s="715"/>
      <c r="F75" s="716"/>
      <c r="G75" s="716">
        <v>1</v>
      </c>
    </row>
    <row r="76" spans="1:7" ht="36" x14ac:dyDescent="0.3">
      <c r="A76" s="718" t="s">
        <v>3286</v>
      </c>
      <c r="B76" s="712">
        <v>83000</v>
      </c>
      <c r="C76" s="721" t="s">
        <v>3285</v>
      </c>
      <c r="D76" s="714" t="s">
        <v>3260</v>
      </c>
      <c r="E76" s="715"/>
      <c r="F76" s="716"/>
      <c r="G76" s="716">
        <v>1</v>
      </c>
    </row>
    <row r="77" spans="1:7" ht="18" x14ac:dyDescent="0.3">
      <c r="A77" s="708" t="s">
        <v>3284</v>
      </c>
      <c r="B77" s="717">
        <f>SUBTOTAL(9,B74:B76)</f>
        <v>481193.16666666669</v>
      </c>
      <c r="C77" s="708"/>
      <c r="D77" s="708"/>
      <c r="E77" s="710"/>
      <c r="F77" s="710"/>
      <c r="G77" s="722">
        <f>SUBTOTAL(9,G74:G76)</f>
        <v>5</v>
      </c>
    </row>
    <row r="78" spans="1:7" ht="36" x14ac:dyDescent="0.3">
      <c r="A78" s="718" t="s">
        <v>3281</v>
      </c>
      <c r="B78" s="712">
        <v>288000</v>
      </c>
      <c r="C78" s="721" t="s">
        <v>3283</v>
      </c>
      <c r="D78" s="714" t="s">
        <v>3260</v>
      </c>
      <c r="E78" s="715"/>
      <c r="F78" s="716"/>
      <c r="G78" s="716">
        <v>2</v>
      </c>
    </row>
    <row r="79" spans="1:7" ht="90" x14ac:dyDescent="0.3">
      <c r="A79" s="718" t="s">
        <v>3281</v>
      </c>
      <c r="B79" s="712">
        <v>100000</v>
      </c>
      <c r="C79" s="721" t="s">
        <v>3282</v>
      </c>
      <c r="D79" s="714" t="s">
        <v>3257</v>
      </c>
      <c r="E79" s="715"/>
      <c r="F79" s="728"/>
      <c r="G79" s="716">
        <v>1</v>
      </c>
    </row>
    <row r="80" spans="1:7" ht="36" x14ac:dyDescent="0.3">
      <c r="A80" s="718" t="s">
        <v>3281</v>
      </c>
      <c r="B80" s="712">
        <v>83333.333333333328</v>
      </c>
      <c r="C80" s="721" t="s">
        <v>3280</v>
      </c>
      <c r="D80" s="714" t="s">
        <v>3257</v>
      </c>
      <c r="E80" s="715"/>
      <c r="F80" s="728"/>
      <c r="G80" s="716">
        <v>1</v>
      </c>
    </row>
    <row r="81" spans="1:7" ht="18" x14ac:dyDescent="0.3">
      <c r="A81" s="708" t="s">
        <v>3279</v>
      </c>
      <c r="B81" s="717">
        <f>SUBTOTAL(9,B78:B80)</f>
        <v>471333.33333333331</v>
      </c>
      <c r="C81" s="708"/>
      <c r="D81" s="708"/>
      <c r="E81" s="710"/>
      <c r="F81" s="710"/>
      <c r="G81" s="722">
        <f>SUBTOTAL(9,G78:G80)</f>
        <v>4</v>
      </c>
    </row>
    <row r="82" spans="1:7" ht="18" x14ac:dyDescent="0.3">
      <c r="A82" s="718" t="s">
        <v>3273</v>
      </c>
      <c r="B82" s="712">
        <v>141000</v>
      </c>
      <c r="C82" s="721" t="s">
        <v>3278</v>
      </c>
      <c r="D82" s="714" t="s">
        <v>3277</v>
      </c>
      <c r="E82" s="715"/>
      <c r="F82" s="716"/>
      <c r="G82" s="716">
        <v>0</v>
      </c>
    </row>
    <row r="83" spans="1:7" ht="54" x14ac:dyDescent="0.3">
      <c r="A83" s="718" t="s">
        <v>3273</v>
      </c>
      <c r="B83" s="712">
        <v>88610.376000000004</v>
      </c>
      <c r="C83" s="721" t="s">
        <v>3276</v>
      </c>
      <c r="D83" s="714" t="s">
        <v>3257</v>
      </c>
      <c r="E83" s="715"/>
      <c r="F83" s="716">
        <v>1</v>
      </c>
      <c r="G83" s="716">
        <v>0</v>
      </c>
    </row>
    <row r="84" spans="1:7" ht="36" x14ac:dyDescent="0.3">
      <c r="A84" s="718" t="s">
        <v>3273</v>
      </c>
      <c r="B84" s="712">
        <v>57443.066666666658</v>
      </c>
      <c r="C84" s="721" t="s">
        <v>3275</v>
      </c>
      <c r="D84" s="714" t="s">
        <v>3257</v>
      </c>
      <c r="E84" s="715"/>
      <c r="F84" s="716"/>
      <c r="G84" s="716">
        <v>1</v>
      </c>
    </row>
    <row r="85" spans="1:7" ht="36" x14ac:dyDescent="0.3">
      <c r="A85" s="718" t="s">
        <v>3273</v>
      </c>
      <c r="B85" s="712">
        <v>63949.385999999999</v>
      </c>
      <c r="C85" s="721" t="s">
        <v>3274</v>
      </c>
      <c r="D85" s="714" t="s">
        <v>3257</v>
      </c>
      <c r="E85" s="715"/>
      <c r="F85" s="716">
        <v>1</v>
      </c>
      <c r="G85" s="716">
        <v>0</v>
      </c>
    </row>
    <row r="86" spans="1:7" ht="36" x14ac:dyDescent="0.3">
      <c r="A86" s="718" t="s">
        <v>3273</v>
      </c>
      <c r="B86" s="712">
        <v>61545.692999999999</v>
      </c>
      <c r="C86" s="721" t="s">
        <v>3272</v>
      </c>
      <c r="D86" s="714" t="s">
        <v>3257</v>
      </c>
      <c r="E86" s="715"/>
      <c r="F86" s="716">
        <v>1</v>
      </c>
      <c r="G86" s="716">
        <v>0</v>
      </c>
    </row>
    <row r="87" spans="1:7" ht="18" x14ac:dyDescent="0.3">
      <c r="A87" s="708" t="s">
        <v>3271</v>
      </c>
      <c r="B87" s="717">
        <f>SUBTOTAL(9,B82:B86)</f>
        <v>412548.52166666661</v>
      </c>
      <c r="C87" s="708"/>
      <c r="D87" s="708"/>
      <c r="E87" s="710">
        <f>SUBTOTAL(9,E82:E86)</f>
        <v>0</v>
      </c>
      <c r="F87" s="710">
        <f>SUBTOTAL(9,F82:F86)</f>
        <v>3</v>
      </c>
      <c r="G87" s="722">
        <f>SUBTOTAL(9,G82:G86)</f>
        <v>1</v>
      </c>
    </row>
    <row r="88" spans="1:7" ht="36" x14ac:dyDescent="0.3">
      <c r="A88" s="718" t="s">
        <v>3268</v>
      </c>
      <c r="B88" s="712">
        <v>129242</v>
      </c>
      <c r="C88" s="721" t="s">
        <v>3270</v>
      </c>
      <c r="D88" s="714" t="s">
        <v>3257</v>
      </c>
      <c r="E88" s="715"/>
      <c r="F88" s="716"/>
      <c r="G88" s="716">
        <v>1</v>
      </c>
    </row>
    <row r="89" spans="1:7" ht="54" x14ac:dyDescent="0.3">
      <c r="A89" s="718" t="s">
        <v>3268</v>
      </c>
      <c r="B89" s="712">
        <v>104715</v>
      </c>
      <c r="C89" s="721" t="s">
        <v>3269</v>
      </c>
      <c r="D89" s="714" t="s">
        <v>3257</v>
      </c>
      <c r="E89" s="715"/>
      <c r="F89" s="716"/>
      <c r="G89" s="716">
        <v>1</v>
      </c>
    </row>
    <row r="90" spans="1:7" ht="54" x14ac:dyDescent="0.3">
      <c r="A90" s="718" t="s">
        <v>3268</v>
      </c>
      <c r="B90" s="712">
        <v>95373.846000000005</v>
      </c>
      <c r="C90" s="721" t="s">
        <v>3267</v>
      </c>
      <c r="D90" s="714" t="s">
        <v>3257</v>
      </c>
      <c r="E90" s="715"/>
      <c r="F90" s="716"/>
      <c r="G90" s="716">
        <v>1</v>
      </c>
    </row>
    <row r="91" spans="1:7" ht="18" x14ac:dyDescent="0.3">
      <c r="A91" s="708" t="s">
        <v>3266</v>
      </c>
      <c r="B91" s="717">
        <f>SUBTOTAL(9,B88:B90)</f>
        <v>329330.84600000002</v>
      </c>
      <c r="C91" s="708"/>
      <c r="D91" s="708"/>
      <c r="E91" s="710"/>
      <c r="F91" s="710"/>
      <c r="G91" s="722">
        <f>SUBTOTAL(9,G88:G90)</f>
        <v>3</v>
      </c>
    </row>
    <row r="92" spans="1:7" ht="18" x14ac:dyDescent="0.3">
      <c r="A92" s="729" t="s">
        <v>3487</v>
      </c>
      <c r="B92" s="712">
        <v>240000</v>
      </c>
      <c r="C92" s="721" t="s">
        <v>3265</v>
      </c>
      <c r="D92" s="714" t="s">
        <v>3257</v>
      </c>
      <c r="E92" s="715"/>
      <c r="F92" s="716"/>
      <c r="G92" s="716"/>
    </row>
    <row r="93" spans="1:7" ht="18" x14ac:dyDescent="0.3">
      <c r="A93" s="708" t="s">
        <v>3474</v>
      </c>
      <c r="B93" s="717">
        <f>SUBTOTAL(9,B92:B92)</f>
        <v>240000</v>
      </c>
      <c r="C93" s="708"/>
      <c r="D93" s="708"/>
      <c r="E93" s="710"/>
      <c r="F93" s="710"/>
      <c r="G93" s="722"/>
    </row>
    <row r="94" spans="1:7" ht="18" x14ac:dyDescent="0.3">
      <c r="A94" s="718" t="s">
        <v>3264</v>
      </c>
      <c r="B94" s="712">
        <v>230000</v>
      </c>
      <c r="C94" s="721" t="s">
        <v>3263</v>
      </c>
      <c r="D94" s="714" t="s">
        <v>3257</v>
      </c>
      <c r="E94" s="715"/>
      <c r="F94" s="716">
        <v>1</v>
      </c>
      <c r="G94" s="716"/>
    </row>
    <row r="95" spans="1:7" ht="18" x14ac:dyDescent="0.3">
      <c r="A95" s="708" t="s">
        <v>3262</v>
      </c>
      <c r="B95" s="717">
        <f>SUBTOTAL(9,B94:B94)</f>
        <v>230000</v>
      </c>
      <c r="C95" s="708"/>
      <c r="D95" s="708"/>
      <c r="E95" s="710"/>
      <c r="F95" s="710">
        <f>SUBTOTAL(9,F94:F94)</f>
        <v>1</v>
      </c>
      <c r="G95" s="722"/>
    </row>
    <row r="96" spans="1:7" ht="18" x14ac:dyDescent="0.3">
      <c r="A96" s="708" t="s">
        <v>3478</v>
      </c>
      <c r="B96" s="717">
        <f>SUBTOTAL(9,B3:B95)</f>
        <v>36869903.558333337</v>
      </c>
      <c r="C96" s="709" t="s">
        <v>3255</v>
      </c>
      <c r="D96" s="708"/>
      <c r="E96" s="710">
        <f>SUBTOTAL(9,E3:E95)</f>
        <v>7.5</v>
      </c>
      <c r="F96" s="710">
        <f t="shared" ref="F96:G96" si="0">SUBTOTAL(9,F3:F95)</f>
        <v>10.5</v>
      </c>
      <c r="G96" s="722">
        <f t="shared" si="0"/>
        <v>149</v>
      </c>
    </row>
    <row r="97" spans="2:3" x14ac:dyDescent="0.3">
      <c r="C97" s="644"/>
    </row>
    <row r="98" spans="2:3" x14ac:dyDescent="0.3">
      <c r="B98" s="575"/>
      <c r="C98" s="307"/>
    </row>
    <row r="99" spans="2:3" x14ac:dyDescent="0.3">
      <c r="B99" s="575"/>
      <c r="C99" s="574"/>
    </row>
    <row r="100" spans="2:3" x14ac:dyDescent="0.3">
      <c r="B100" s="573"/>
      <c r="C100" s="307"/>
    </row>
    <row r="101" spans="2:3" x14ac:dyDescent="0.3">
      <c r="B101" s="293"/>
      <c r="C101" s="307"/>
    </row>
    <row r="102" spans="2:3" x14ac:dyDescent="0.3">
      <c r="B102" s="573"/>
      <c r="C102" s="307"/>
    </row>
    <row r="103" spans="2:3" x14ac:dyDescent="0.3">
      <c r="B103" s="293"/>
      <c r="C103" s="307"/>
    </row>
    <row r="104" spans="2:3" x14ac:dyDescent="0.3">
      <c r="B104" s="293"/>
      <c r="C104" s="307"/>
    </row>
    <row r="105" spans="2:3" x14ac:dyDescent="0.3">
      <c r="B105" s="293"/>
      <c r="C105" s="307"/>
    </row>
    <row r="106" spans="2:3" x14ac:dyDescent="0.3">
      <c r="B106" s="293"/>
      <c r="C106" s="307"/>
    </row>
    <row r="123" spans="3:3" x14ac:dyDescent="0.3">
      <c r="C123" s="645"/>
    </row>
  </sheetData>
  <autoFilter ref="A2:G2"/>
  <printOptions gridLines="1"/>
  <pageMargins left="0.7" right="0.7" top="0.75" bottom="0.75" header="0.3" footer="0.3"/>
  <pageSetup scale="40" fitToWidth="60" orientation="landscape" r:id="rId1"/>
  <headerFooter>
    <oddHeader>&amp;CAppendix F: Investments to address Risk and fill Service Gaps</oddHeader>
    <oddFooter>&amp;R&amp;P</oddFooter>
  </headerFooter>
  <rowBreaks count="1" manualBreakCount="1">
    <brk id="61" max="6"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R41"/>
  <sheetViews>
    <sheetView zoomScale="40" zoomScaleNormal="40" workbookViewId="0">
      <selection activeCell="AK86" sqref="AK86"/>
    </sheetView>
  </sheetViews>
  <sheetFormatPr defaultColWidth="9.109375" defaultRowHeight="14.4" x14ac:dyDescent="0.3"/>
  <cols>
    <col min="1" max="5" width="9.109375" style="292"/>
    <col min="6" max="18" width="15.6640625" style="292" customWidth="1"/>
    <col min="19" max="16384" width="9.109375" style="292"/>
  </cols>
  <sheetData>
    <row r="40" spans="6:18" ht="61.2" x14ac:dyDescent="0.3">
      <c r="F40" s="845" t="s">
        <v>3252</v>
      </c>
      <c r="G40" s="845"/>
      <c r="H40" s="845"/>
      <c r="I40" s="845"/>
      <c r="J40" s="845"/>
      <c r="K40" s="845"/>
      <c r="L40" s="845"/>
      <c r="M40" s="845"/>
      <c r="N40" s="845"/>
      <c r="O40" s="845"/>
      <c r="P40" s="845"/>
      <c r="Q40" s="845"/>
      <c r="R40" s="845"/>
    </row>
    <row r="41" spans="6:18" ht="36.6" x14ac:dyDescent="0.3">
      <c r="F41" s="846" t="s">
        <v>3253</v>
      </c>
      <c r="G41" s="846"/>
      <c r="H41" s="846"/>
      <c r="I41" s="846"/>
      <c r="J41" s="846"/>
      <c r="K41" s="846"/>
      <c r="L41" s="846"/>
      <c r="M41" s="846"/>
      <c r="N41" s="846"/>
      <c r="O41" s="846"/>
      <c r="P41" s="846"/>
      <c r="Q41" s="846"/>
      <c r="R41" s="846"/>
    </row>
  </sheetData>
  <mergeCells count="2">
    <mergeCell ref="F40:R40"/>
    <mergeCell ref="F41:R41"/>
  </mergeCells>
  <pageMargins left="0.7" right="0.7" top="0.75" bottom="0.75" header="0.3" footer="0.3"/>
  <pageSetup scale="38" orientation="landscape" r:id="rId1"/>
  <headerFooter>
    <oddHeader>&amp;CAppendix G: New Investments aligned to Council Priorities</oddHeader>
    <oddFooter>&amp;C2020 Capital and Operating Budget - Appendix A, B, C, D, E, F, G and H&amp;R&amp;P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zoomScale="70" zoomScaleNormal="70" zoomScaleSheetLayoutView="100" workbookViewId="0">
      <pane xSplit="3" ySplit="2" topLeftCell="D5" activePane="bottomRight" state="frozen"/>
      <selection pane="topRight" activeCell="D1" sqref="D1"/>
      <selection pane="bottomLeft" activeCell="A3" sqref="A3"/>
      <selection pane="bottomRight" activeCell="C6" sqref="C6"/>
    </sheetView>
  </sheetViews>
  <sheetFormatPr defaultColWidth="9.109375" defaultRowHeight="14.4" x14ac:dyDescent="0.3"/>
  <cols>
    <col min="1" max="1" width="31.109375" style="600" customWidth="1"/>
    <col min="2" max="2" width="13.5546875" style="579" customWidth="1"/>
    <col min="3" max="3" width="71.44140625" style="601" customWidth="1"/>
    <col min="4" max="4" width="14.109375" style="651" customWidth="1"/>
    <col min="5" max="5" width="11.109375" style="654" customWidth="1"/>
    <col min="6" max="6" width="11.5546875" style="654" customWidth="1"/>
    <col min="7" max="8" width="12.5546875" style="654" customWidth="1"/>
    <col min="9" max="9" width="12.44140625" style="579" customWidth="1"/>
    <col min="10" max="10" width="15.109375" style="579" customWidth="1"/>
    <col min="11" max="11" width="12.44140625" style="579" customWidth="1"/>
    <col min="12" max="12" width="13.44140625" style="579" customWidth="1"/>
    <col min="13" max="13" width="12.44140625" style="579" customWidth="1"/>
    <col min="14" max="16384" width="9.109375" style="579"/>
  </cols>
  <sheetData>
    <row r="1" spans="1:13" ht="51" customHeight="1" x14ac:dyDescent="0.3">
      <c r="A1" s="1080" t="s">
        <v>3420</v>
      </c>
      <c r="B1" s="1080"/>
      <c r="C1" s="1080"/>
      <c r="D1" s="1080"/>
    </row>
    <row r="2" spans="1:13" customFormat="1" ht="48.6" customHeight="1" x14ac:dyDescent="0.3">
      <c r="A2" s="730" t="s">
        <v>3365</v>
      </c>
      <c r="B2" s="731" t="s">
        <v>564</v>
      </c>
      <c r="C2" s="732" t="s">
        <v>3366</v>
      </c>
      <c r="D2" s="733" t="s">
        <v>3562</v>
      </c>
      <c r="E2" s="734" t="s">
        <v>3363</v>
      </c>
      <c r="F2" s="732" t="s">
        <v>3936</v>
      </c>
      <c r="G2" s="732" t="s">
        <v>3937</v>
      </c>
      <c r="H2" s="732" t="s">
        <v>3938</v>
      </c>
      <c r="I2" s="732" t="s">
        <v>3367</v>
      </c>
      <c r="J2" s="732" t="s">
        <v>3368</v>
      </c>
      <c r="K2" s="735" t="s">
        <v>3369</v>
      </c>
      <c r="L2" s="732" t="s">
        <v>3370</v>
      </c>
      <c r="M2" s="732" t="s">
        <v>3371</v>
      </c>
    </row>
    <row r="3" spans="1:13" s="576" customFormat="1" ht="57.6" x14ac:dyDescent="0.3">
      <c r="A3" s="736" t="s">
        <v>3372</v>
      </c>
      <c r="B3" s="737" t="s">
        <v>3290</v>
      </c>
      <c r="C3" s="736" t="s">
        <v>3475</v>
      </c>
      <c r="D3" s="738">
        <v>900000</v>
      </c>
      <c r="E3" s="739" t="s">
        <v>3373</v>
      </c>
      <c r="F3" s="739"/>
      <c r="G3" s="739"/>
      <c r="H3" s="739"/>
      <c r="I3" s="740"/>
      <c r="J3" s="740"/>
      <c r="K3" s="741" t="s">
        <v>3374</v>
      </c>
      <c r="L3" s="742"/>
      <c r="M3" s="742"/>
    </row>
    <row r="4" spans="1:13" s="576" customFormat="1" ht="57.6" x14ac:dyDescent="0.3">
      <c r="A4" s="736" t="s">
        <v>3372</v>
      </c>
      <c r="B4" s="737" t="s">
        <v>3290</v>
      </c>
      <c r="C4" s="736" t="s">
        <v>3376</v>
      </c>
      <c r="D4" s="738">
        <v>529100</v>
      </c>
      <c r="E4" s="739" t="s">
        <v>3373</v>
      </c>
      <c r="F4" s="739"/>
      <c r="G4" s="739"/>
      <c r="H4" s="739">
        <v>3</v>
      </c>
      <c r="I4" s="740"/>
      <c r="J4" s="740" t="s">
        <v>3375</v>
      </c>
      <c r="K4" s="741" t="s">
        <v>3374</v>
      </c>
      <c r="L4" s="742" t="s">
        <v>3375</v>
      </c>
      <c r="M4" s="742"/>
    </row>
    <row r="5" spans="1:13" s="576" customFormat="1" ht="72" x14ac:dyDescent="0.3">
      <c r="A5" s="736" t="s">
        <v>3372</v>
      </c>
      <c r="B5" s="737" t="s">
        <v>3319</v>
      </c>
      <c r="C5" s="736" t="s">
        <v>3378</v>
      </c>
      <c r="D5" s="738">
        <v>500000</v>
      </c>
      <c r="E5" s="739" t="s">
        <v>3373</v>
      </c>
      <c r="F5" s="739"/>
      <c r="G5" s="739"/>
      <c r="H5" s="739"/>
      <c r="I5" s="740"/>
      <c r="J5" s="740"/>
      <c r="K5" s="741" t="s">
        <v>3374</v>
      </c>
      <c r="L5" s="742"/>
      <c r="M5" s="742"/>
    </row>
    <row r="6" spans="1:13" s="576" customFormat="1" ht="115.2" x14ac:dyDescent="0.3">
      <c r="A6" s="736" t="s">
        <v>3372</v>
      </c>
      <c r="B6" s="737" t="s">
        <v>3314</v>
      </c>
      <c r="C6" s="736" t="s">
        <v>3379</v>
      </c>
      <c r="D6" s="738">
        <v>4000000</v>
      </c>
      <c r="E6" s="739" t="s">
        <v>3373</v>
      </c>
      <c r="F6" s="739"/>
      <c r="G6" s="739">
        <v>16</v>
      </c>
      <c r="H6" s="739">
        <v>9</v>
      </c>
      <c r="I6" s="740"/>
      <c r="J6" s="740" t="s">
        <v>3375</v>
      </c>
      <c r="K6" s="741" t="s">
        <v>3374</v>
      </c>
      <c r="L6" s="742" t="s">
        <v>3375</v>
      </c>
      <c r="M6" s="742" t="s">
        <v>3375</v>
      </c>
    </row>
    <row r="7" spans="1:13" s="576" customFormat="1" ht="58.2" thickBot="1" x14ac:dyDescent="0.35">
      <c r="A7" s="743" t="s">
        <v>3372</v>
      </c>
      <c r="B7" s="744" t="s">
        <v>3314</v>
      </c>
      <c r="C7" s="743" t="s">
        <v>3376</v>
      </c>
      <c r="D7" s="745">
        <v>189000</v>
      </c>
      <c r="E7" s="746" t="s">
        <v>3373</v>
      </c>
      <c r="F7" s="746"/>
      <c r="G7" s="746"/>
      <c r="H7" s="746"/>
      <c r="I7" s="747"/>
      <c r="J7" s="747" t="s">
        <v>3375</v>
      </c>
      <c r="K7" s="748" t="s">
        <v>3374</v>
      </c>
      <c r="L7" s="749" t="s">
        <v>3375</v>
      </c>
      <c r="M7" s="749"/>
    </row>
    <row r="8" spans="1:13" s="590" customFormat="1" ht="45" thickBot="1" x14ac:dyDescent="0.35">
      <c r="A8" s="1078" t="s">
        <v>3380</v>
      </c>
      <c r="B8" s="1079"/>
      <c r="C8" s="1079"/>
      <c r="D8" s="648">
        <f>+SUBTOTAL(9,D3:D7)</f>
        <v>6118100</v>
      </c>
      <c r="E8" s="586"/>
      <c r="F8" s="586"/>
      <c r="G8" s="657">
        <f>+SUBTOTAL(9,G3:G7)</f>
        <v>16</v>
      </c>
      <c r="H8" s="657">
        <f>+SUBTOTAL(9,H3:H7)</f>
        <v>12</v>
      </c>
      <c r="I8" s="587"/>
      <c r="J8" s="587"/>
      <c r="K8" s="588"/>
      <c r="L8" s="589"/>
      <c r="M8" s="760"/>
    </row>
    <row r="9" spans="1:13" s="576" customFormat="1" ht="86.4" x14ac:dyDescent="0.3">
      <c r="A9" s="753" t="s">
        <v>3381</v>
      </c>
      <c r="B9" s="754" t="s">
        <v>3290</v>
      </c>
      <c r="C9" s="753" t="s">
        <v>3382</v>
      </c>
      <c r="D9" s="755">
        <v>1500000</v>
      </c>
      <c r="E9" s="756" t="s">
        <v>3383</v>
      </c>
      <c r="F9" s="756"/>
      <c r="G9" s="756">
        <v>5</v>
      </c>
      <c r="H9" s="756"/>
      <c r="I9" s="757" t="s">
        <v>3375</v>
      </c>
      <c r="J9" s="757" t="s">
        <v>3374</v>
      </c>
      <c r="K9" s="758"/>
      <c r="L9" s="759"/>
      <c r="M9" s="759"/>
    </row>
    <row r="10" spans="1:13" s="576" customFormat="1" ht="57.6" x14ac:dyDescent="0.3">
      <c r="A10" s="736" t="s">
        <v>3381</v>
      </c>
      <c r="B10" s="737" t="s">
        <v>3290</v>
      </c>
      <c r="C10" s="736" t="s">
        <v>3384</v>
      </c>
      <c r="D10" s="738">
        <v>1000000</v>
      </c>
      <c r="E10" s="739" t="s">
        <v>3383</v>
      </c>
      <c r="F10" s="739"/>
      <c r="G10" s="739"/>
      <c r="H10" s="739"/>
      <c r="I10" s="740"/>
      <c r="J10" s="740" t="s">
        <v>3374</v>
      </c>
      <c r="K10" s="741"/>
      <c r="L10" s="742"/>
      <c r="M10" s="742"/>
    </row>
    <row r="11" spans="1:13" s="576" customFormat="1" ht="57.6" x14ac:dyDescent="0.3">
      <c r="A11" s="736" t="s">
        <v>3381</v>
      </c>
      <c r="B11" s="737" t="s">
        <v>3290</v>
      </c>
      <c r="C11" s="736" t="s">
        <v>3385</v>
      </c>
      <c r="D11" s="738">
        <v>400000</v>
      </c>
      <c r="E11" s="739" t="s">
        <v>3383</v>
      </c>
      <c r="F11" s="739"/>
      <c r="G11" s="739"/>
      <c r="H11" s="739"/>
      <c r="I11" s="740" t="s">
        <v>3374</v>
      </c>
      <c r="J11" s="740" t="s">
        <v>3374</v>
      </c>
      <c r="K11" s="741"/>
      <c r="L11" s="742"/>
      <c r="M11" s="742"/>
    </row>
    <row r="12" spans="1:13" s="576" customFormat="1" ht="72" x14ac:dyDescent="0.3">
      <c r="A12" s="736" t="s">
        <v>3381</v>
      </c>
      <c r="B12" s="737" t="s">
        <v>3290</v>
      </c>
      <c r="C12" s="736" t="s">
        <v>3386</v>
      </c>
      <c r="D12" s="738">
        <v>367000</v>
      </c>
      <c r="E12" s="739" t="s">
        <v>3383</v>
      </c>
      <c r="F12" s="739"/>
      <c r="G12" s="739"/>
      <c r="H12" s="739"/>
      <c r="I12" s="740" t="s">
        <v>3374</v>
      </c>
      <c r="J12" s="740" t="s">
        <v>3374</v>
      </c>
      <c r="K12" s="741"/>
      <c r="L12" s="742"/>
      <c r="M12" s="742"/>
    </row>
    <row r="13" spans="1:13" s="576" customFormat="1" ht="44.4" x14ac:dyDescent="0.3">
      <c r="A13" s="736" t="s">
        <v>3381</v>
      </c>
      <c r="B13" s="737" t="s">
        <v>3264</v>
      </c>
      <c r="C13" s="736" t="s">
        <v>3387</v>
      </c>
      <c r="D13" s="738">
        <v>220000</v>
      </c>
      <c r="E13" s="739" t="s">
        <v>3373</v>
      </c>
      <c r="F13" s="739"/>
      <c r="G13" s="750">
        <v>2.9</v>
      </c>
      <c r="H13" s="739"/>
      <c r="I13" s="740"/>
      <c r="J13" s="740" t="s">
        <v>3374</v>
      </c>
      <c r="K13" s="741"/>
      <c r="L13" s="742"/>
      <c r="M13" s="742"/>
    </row>
    <row r="14" spans="1:13" s="576" customFormat="1" ht="44.4" x14ac:dyDescent="0.3">
      <c r="A14" s="736" t="s">
        <v>3381</v>
      </c>
      <c r="B14" s="737" t="s">
        <v>3299</v>
      </c>
      <c r="C14" s="736" t="s">
        <v>3388</v>
      </c>
      <c r="D14" s="738">
        <v>212000</v>
      </c>
      <c r="E14" s="739" t="s">
        <v>3383</v>
      </c>
      <c r="F14" s="739"/>
      <c r="G14" s="739">
        <v>2</v>
      </c>
      <c r="H14" s="739"/>
      <c r="I14" s="740" t="s">
        <v>3375</v>
      </c>
      <c r="J14" s="740" t="s">
        <v>3374</v>
      </c>
      <c r="K14" s="741"/>
      <c r="L14" s="742"/>
      <c r="M14" s="742"/>
    </row>
    <row r="15" spans="1:13" s="576" customFormat="1" ht="129.6" x14ac:dyDescent="0.3">
      <c r="A15" s="736" t="s">
        <v>3381</v>
      </c>
      <c r="B15" s="737" t="s">
        <v>3314</v>
      </c>
      <c r="C15" s="736" t="s">
        <v>3389</v>
      </c>
      <c r="D15" s="738">
        <v>200000</v>
      </c>
      <c r="E15" s="739" t="s">
        <v>3383</v>
      </c>
      <c r="F15" s="739"/>
      <c r="G15" s="739"/>
      <c r="H15" s="739"/>
      <c r="I15" s="740"/>
      <c r="J15" s="740" t="s">
        <v>3374</v>
      </c>
      <c r="K15" s="741" t="s">
        <v>3375</v>
      </c>
      <c r="L15" s="742"/>
      <c r="M15" s="742"/>
    </row>
    <row r="16" spans="1:13" s="576" customFormat="1" ht="44.4" x14ac:dyDescent="0.3">
      <c r="A16" s="736" t="s">
        <v>3381</v>
      </c>
      <c r="B16" s="737" t="s">
        <v>3290</v>
      </c>
      <c r="C16" s="751" t="s">
        <v>3391</v>
      </c>
      <c r="D16" s="738">
        <v>150000</v>
      </c>
      <c r="E16" s="739" t="s">
        <v>3383</v>
      </c>
      <c r="F16" s="739"/>
      <c r="G16" s="739">
        <v>1</v>
      </c>
      <c r="H16" s="739"/>
      <c r="I16" s="740" t="s">
        <v>3374</v>
      </c>
      <c r="J16" s="740" t="s">
        <v>3374</v>
      </c>
      <c r="K16" s="741"/>
      <c r="L16" s="742"/>
      <c r="M16" s="742"/>
    </row>
    <row r="17" spans="1:13" customFormat="1" ht="45" thickBot="1" x14ac:dyDescent="0.35">
      <c r="A17" s="743" t="s">
        <v>3381</v>
      </c>
      <c r="B17" s="744" t="s">
        <v>3281</v>
      </c>
      <c r="C17" s="743" t="s">
        <v>3392</v>
      </c>
      <c r="D17" s="745">
        <v>100000</v>
      </c>
      <c r="E17" s="746" t="s">
        <v>3373</v>
      </c>
      <c r="F17" s="746"/>
      <c r="G17" s="746"/>
      <c r="H17" s="746"/>
      <c r="I17" s="747"/>
      <c r="J17" s="747" t="s">
        <v>3374</v>
      </c>
      <c r="K17" s="748"/>
      <c r="L17" s="749"/>
      <c r="M17" s="749"/>
    </row>
    <row r="18" spans="1:13" s="590" customFormat="1" ht="45" thickBot="1" x14ac:dyDescent="0.35">
      <c r="A18" s="1078" t="s">
        <v>3381</v>
      </c>
      <c r="B18" s="1079"/>
      <c r="C18" s="1079"/>
      <c r="D18" s="648">
        <f>+SUBTOTAL(9,D9:D17)</f>
        <v>4149000</v>
      </c>
      <c r="E18" s="586"/>
      <c r="F18" s="586"/>
      <c r="G18" s="657">
        <f>+SUBTOTAL(9,G9:G17)</f>
        <v>10.9</v>
      </c>
      <c r="H18" s="657"/>
      <c r="I18" s="587"/>
      <c r="J18" s="587"/>
      <c r="K18" s="588"/>
      <c r="L18" s="589"/>
      <c r="M18" s="760"/>
    </row>
    <row r="19" spans="1:13" s="576" customFormat="1" ht="44.4" x14ac:dyDescent="0.3">
      <c r="A19" s="753" t="s">
        <v>3393</v>
      </c>
      <c r="B19" s="753" t="s">
        <v>3394</v>
      </c>
      <c r="C19" s="753" t="s">
        <v>3395</v>
      </c>
      <c r="D19" s="755">
        <v>500000</v>
      </c>
      <c r="E19" s="756" t="s">
        <v>3373</v>
      </c>
      <c r="F19" s="756"/>
      <c r="G19" s="756"/>
      <c r="H19" s="756"/>
      <c r="I19" s="757" t="s">
        <v>3375</v>
      </c>
      <c r="J19" s="757"/>
      <c r="K19" s="758"/>
      <c r="L19" s="759" t="s">
        <v>3374</v>
      </c>
      <c r="M19" s="759"/>
    </row>
    <row r="20" spans="1:13" s="576" customFormat="1" ht="44.4" x14ac:dyDescent="0.3">
      <c r="A20" s="736" t="s">
        <v>3393</v>
      </c>
      <c r="B20" s="737" t="s">
        <v>3290</v>
      </c>
      <c r="C20" s="736" t="s">
        <v>3396</v>
      </c>
      <c r="D20" s="738">
        <v>420000</v>
      </c>
      <c r="E20" s="739" t="s">
        <v>3373</v>
      </c>
      <c r="F20" s="739"/>
      <c r="G20" s="739"/>
      <c r="H20" s="739">
        <v>2</v>
      </c>
      <c r="I20" s="740"/>
      <c r="J20" s="740"/>
      <c r="K20" s="741" t="s">
        <v>3375</v>
      </c>
      <c r="L20" s="742" t="s">
        <v>3374</v>
      </c>
      <c r="M20" s="742"/>
    </row>
    <row r="21" spans="1:13" s="576" customFormat="1" ht="57.6" x14ac:dyDescent="0.3">
      <c r="A21" s="736" t="s">
        <v>3393</v>
      </c>
      <c r="B21" s="737" t="s">
        <v>3290</v>
      </c>
      <c r="C21" s="736" t="s">
        <v>3397</v>
      </c>
      <c r="D21" s="738">
        <v>300000</v>
      </c>
      <c r="E21" s="739" t="s">
        <v>3373</v>
      </c>
      <c r="F21" s="739"/>
      <c r="G21" s="739">
        <v>1</v>
      </c>
      <c r="H21" s="739">
        <v>2</v>
      </c>
      <c r="I21" s="740"/>
      <c r="J21" s="740"/>
      <c r="K21" s="741"/>
      <c r="L21" s="742" t="s">
        <v>3374</v>
      </c>
      <c r="M21" s="742"/>
    </row>
    <row r="22" spans="1:13" s="576" customFormat="1" ht="72" x14ac:dyDescent="0.3">
      <c r="A22" s="736" t="s">
        <v>3393</v>
      </c>
      <c r="B22" s="737" t="s">
        <v>3290</v>
      </c>
      <c r="C22" s="736" t="s">
        <v>3476</v>
      </c>
      <c r="D22" s="738">
        <v>260000</v>
      </c>
      <c r="E22" s="739" t="s">
        <v>3373</v>
      </c>
      <c r="F22" s="739"/>
      <c r="G22" s="739"/>
      <c r="H22" s="739"/>
      <c r="I22" s="740"/>
      <c r="J22" s="740"/>
      <c r="K22" s="741"/>
      <c r="L22" s="742" t="s">
        <v>3374</v>
      </c>
      <c r="M22" s="742"/>
    </row>
    <row r="23" spans="1:13" s="576" customFormat="1" ht="57.6" x14ac:dyDescent="0.3">
      <c r="A23" s="736" t="s">
        <v>3393</v>
      </c>
      <c r="B23" s="737" t="s">
        <v>3361</v>
      </c>
      <c r="C23" s="736" t="s">
        <v>3480</v>
      </c>
      <c r="D23" s="738">
        <v>150000</v>
      </c>
      <c r="E23" s="739" t="s">
        <v>3373</v>
      </c>
      <c r="F23" s="739"/>
      <c r="G23" s="739"/>
      <c r="H23" s="739"/>
      <c r="I23" s="740" t="s">
        <v>3375</v>
      </c>
      <c r="J23" s="740"/>
      <c r="K23" s="741"/>
      <c r="L23" s="742" t="s">
        <v>3374</v>
      </c>
      <c r="M23" s="742"/>
    </row>
    <row r="24" spans="1:13" s="576" customFormat="1" ht="57.6" x14ac:dyDescent="0.3">
      <c r="A24" s="736" t="s">
        <v>3393</v>
      </c>
      <c r="B24" s="737" t="s">
        <v>3290</v>
      </c>
      <c r="C24" s="736" t="s">
        <v>3399</v>
      </c>
      <c r="D24" s="738">
        <v>130000</v>
      </c>
      <c r="E24" s="739" t="s">
        <v>3373</v>
      </c>
      <c r="F24" s="739"/>
      <c r="G24" s="739">
        <v>1</v>
      </c>
      <c r="H24" s="739"/>
      <c r="I24" s="740"/>
      <c r="J24" s="740"/>
      <c r="K24" s="741"/>
      <c r="L24" s="742" t="s">
        <v>3374</v>
      </c>
      <c r="M24" s="742"/>
    </row>
    <row r="25" spans="1:13" s="576" customFormat="1" ht="158.4" x14ac:dyDescent="0.3">
      <c r="A25" s="736" t="s">
        <v>3393</v>
      </c>
      <c r="B25" s="737" t="s">
        <v>3314</v>
      </c>
      <c r="C25" s="736" t="s">
        <v>3400</v>
      </c>
      <c r="D25" s="738">
        <v>130000</v>
      </c>
      <c r="E25" s="739" t="s">
        <v>3373</v>
      </c>
      <c r="F25" s="739"/>
      <c r="G25" s="739"/>
      <c r="H25" s="739"/>
      <c r="I25" s="740"/>
      <c r="J25" s="740" t="s">
        <v>3375</v>
      </c>
      <c r="K25" s="741"/>
      <c r="L25" s="742" t="s">
        <v>3374</v>
      </c>
      <c r="M25" s="742"/>
    </row>
    <row r="26" spans="1:13" customFormat="1" ht="91.5" customHeight="1" thickBot="1" x14ac:dyDescent="0.35">
      <c r="A26" s="743" t="s">
        <v>3393</v>
      </c>
      <c r="B26" s="744" t="s">
        <v>3290</v>
      </c>
      <c r="C26" s="743" t="s">
        <v>3401</v>
      </c>
      <c r="D26" s="745">
        <v>110000</v>
      </c>
      <c r="E26" s="746" t="s">
        <v>3373</v>
      </c>
      <c r="F26" s="746"/>
      <c r="G26" s="746">
        <v>1</v>
      </c>
      <c r="H26" s="746"/>
      <c r="I26" s="747"/>
      <c r="J26" s="747"/>
      <c r="K26" s="748"/>
      <c r="L26" s="749" t="s">
        <v>3374</v>
      </c>
      <c r="M26" s="749"/>
    </row>
    <row r="27" spans="1:13" s="590" customFormat="1" ht="45" thickBot="1" x14ac:dyDescent="0.35">
      <c r="A27" s="1078" t="s">
        <v>3393</v>
      </c>
      <c r="B27" s="1079"/>
      <c r="C27" s="1079"/>
      <c r="D27" s="648">
        <f>+SUBTOTAL(9,D19:D26)</f>
        <v>2000000</v>
      </c>
      <c r="E27" s="586"/>
      <c r="F27" s="586"/>
      <c r="G27" s="657">
        <f t="shared" ref="G27:H27" si="0">+SUBTOTAL(9,G19:G26)</f>
        <v>3</v>
      </c>
      <c r="H27" s="657">
        <f t="shared" si="0"/>
        <v>4</v>
      </c>
      <c r="I27" s="587"/>
      <c r="J27" s="587"/>
      <c r="K27" s="588"/>
      <c r="L27" s="589"/>
      <c r="M27" s="760"/>
    </row>
    <row r="28" spans="1:13" s="576" customFormat="1" ht="44.4" x14ac:dyDescent="0.3">
      <c r="A28" s="753" t="s">
        <v>3398</v>
      </c>
      <c r="B28" s="754" t="s">
        <v>3314</v>
      </c>
      <c r="C28" s="761" t="s">
        <v>3402</v>
      </c>
      <c r="D28" s="755">
        <v>4100000</v>
      </c>
      <c r="E28" s="756" t="s">
        <v>3373</v>
      </c>
      <c r="F28" s="756"/>
      <c r="G28" s="756"/>
      <c r="H28" s="756">
        <v>2</v>
      </c>
      <c r="I28" s="754"/>
      <c r="J28" s="757"/>
      <c r="K28" s="758"/>
      <c r="L28" s="759"/>
      <c r="M28" s="759" t="s">
        <v>3374</v>
      </c>
    </row>
    <row r="29" spans="1:13" s="576" customFormat="1" ht="44.4" x14ac:dyDescent="0.3">
      <c r="A29" s="736" t="s">
        <v>3398</v>
      </c>
      <c r="B29" s="736" t="s">
        <v>3394</v>
      </c>
      <c r="C29" s="736" t="s">
        <v>3403</v>
      </c>
      <c r="D29" s="738">
        <v>800000</v>
      </c>
      <c r="E29" s="739" t="s">
        <v>3373</v>
      </c>
      <c r="F29" s="739"/>
      <c r="G29" s="739"/>
      <c r="H29" s="739"/>
      <c r="I29" s="740"/>
      <c r="J29" s="740"/>
      <c r="K29" s="741"/>
      <c r="L29" s="742"/>
      <c r="M29" s="742" t="s">
        <v>3374</v>
      </c>
    </row>
    <row r="30" spans="1:13" s="576" customFormat="1" ht="44.4" x14ac:dyDescent="0.3">
      <c r="A30" s="736" t="s">
        <v>3398</v>
      </c>
      <c r="B30" s="737" t="s">
        <v>3319</v>
      </c>
      <c r="C30" s="736" t="s">
        <v>3404</v>
      </c>
      <c r="D30" s="738">
        <v>500000</v>
      </c>
      <c r="E30" s="739" t="s">
        <v>3373</v>
      </c>
      <c r="F30" s="739"/>
      <c r="G30" s="739"/>
      <c r="H30" s="739"/>
      <c r="I30" s="740"/>
      <c r="J30" s="740"/>
      <c r="K30" s="741"/>
      <c r="L30" s="742"/>
      <c r="M30" s="742" t="s">
        <v>3374</v>
      </c>
    </row>
    <row r="31" spans="1:13" s="576" customFormat="1" ht="44.4" x14ac:dyDescent="0.3">
      <c r="A31" s="736" t="s">
        <v>3398</v>
      </c>
      <c r="B31" s="737" t="s">
        <v>3319</v>
      </c>
      <c r="C31" s="752" t="s">
        <v>3405</v>
      </c>
      <c r="D31" s="738">
        <v>300000</v>
      </c>
      <c r="E31" s="739" t="s">
        <v>3373</v>
      </c>
      <c r="F31" s="739"/>
      <c r="G31" s="739"/>
      <c r="H31" s="739"/>
      <c r="I31" s="740"/>
      <c r="J31" s="740"/>
      <c r="K31" s="741"/>
      <c r="L31" s="742"/>
      <c r="M31" s="742" t="s">
        <v>3374</v>
      </c>
    </row>
    <row r="32" spans="1:13" s="576" customFormat="1" ht="44.4" x14ac:dyDescent="0.3">
      <c r="A32" s="736" t="s">
        <v>3398</v>
      </c>
      <c r="B32" s="737" t="s">
        <v>3314</v>
      </c>
      <c r="C32" s="736" t="s">
        <v>3406</v>
      </c>
      <c r="D32" s="738">
        <v>300000</v>
      </c>
      <c r="E32" s="739" t="s">
        <v>3373</v>
      </c>
      <c r="F32" s="739"/>
      <c r="G32" s="739"/>
      <c r="H32" s="739">
        <v>2</v>
      </c>
      <c r="I32" s="740"/>
      <c r="J32" s="740"/>
      <c r="K32" s="741"/>
      <c r="L32" s="742"/>
      <c r="M32" s="742" t="s">
        <v>3374</v>
      </c>
    </row>
    <row r="33" spans="1:13" s="576" customFormat="1" ht="44.4" x14ac:dyDescent="0.3">
      <c r="A33" s="736" t="s">
        <v>3398</v>
      </c>
      <c r="B33" s="737" t="s">
        <v>3472</v>
      </c>
      <c r="C33" s="736" t="s">
        <v>3407</v>
      </c>
      <c r="D33" s="738">
        <v>200000</v>
      </c>
      <c r="E33" s="739" t="s">
        <v>2460</v>
      </c>
      <c r="F33" s="739"/>
      <c r="G33" s="739"/>
      <c r="H33" s="739"/>
      <c r="I33" s="740"/>
      <c r="J33" s="740"/>
      <c r="K33" s="741"/>
      <c r="L33" s="742"/>
      <c r="M33" s="742" t="s">
        <v>3374</v>
      </c>
    </row>
    <row r="34" spans="1:13" s="576" customFormat="1" ht="44.4" x14ac:dyDescent="0.3">
      <c r="A34" s="736" t="s">
        <v>3398</v>
      </c>
      <c r="B34" s="737" t="s">
        <v>3314</v>
      </c>
      <c r="C34" s="736" t="s">
        <v>3409</v>
      </c>
      <c r="D34" s="738">
        <v>200000</v>
      </c>
      <c r="E34" s="739" t="s">
        <v>2460</v>
      </c>
      <c r="F34" s="739"/>
      <c r="G34" s="739"/>
      <c r="H34" s="739"/>
      <c r="I34" s="740"/>
      <c r="J34" s="740"/>
      <c r="K34" s="741"/>
      <c r="L34" s="742"/>
      <c r="M34" s="742" t="s">
        <v>3374</v>
      </c>
    </row>
    <row r="35" spans="1:13" s="576" customFormat="1" ht="44.4" x14ac:dyDescent="0.3">
      <c r="A35" s="736" t="s">
        <v>3398</v>
      </c>
      <c r="B35" s="737" t="s">
        <v>3314</v>
      </c>
      <c r="C35" s="736" t="s">
        <v>3408</v>
      </c>
      <c r="D35" s="738">
        <v>200000</v>
      </c>
      <c r="E35" s="739" t="s">
        <v>2460</v>
      </c>
      <c r="F35" s="739"/>
      <c r="G35" s="739"/>
      <c r="H35" s="739"/>
      <c r="I35" s="740"/>
      <c r="J35" s="740"/>
      <c r="K35" s="741"/>
      <c r="L35" s="742"/>
      <c r="M35" s="742" t="s">
        <v>3374</v>
      </c>
    </row>
    <row r="36" spans="1:13" s="576" customFormat="1" ht="45" thickBot="1" x14ac:dyDescent="0.35">
      <c r="A36" s="743" t="s">
        <v>3398</v>
      </c>
      <c r="B36" s="744" t="s">
        <v>3299</v>
      </c>
      <c r="C36" s="743" t="s">
        <v>3411</v>
      </c>
      <c r="D36" s="745">
        <v>167000</v>
      </c>
      <c r="E36" s="746" t="s">
        <v>2460</v>
      </c>
      <c r="F36" s="746"/>
      <c r="G36" s="746"/>
      <c r="H36" s="746"/>
      <c r="I36" s="747"/>
      <c r="J36" s="747"/>
      <c r="K36" s="748"/>
      <c r="L36" s="749"/>
      <c r="M36" s="749" t="s">
        <v>3374</v>
      </c>
    </row>
    <row r="37" spans="1:13" s="590" customFormat="1" ht="45" thickBot="1" x14ac:dyDescent="0.35">
      <c r="A37" s="1078" t="s">
        <v>3398</v>
      </c>
      <c r="B37" s="1079"/>
      <c r="C37" s="1079"/>
      <c r="D37" s="648">
        <f>+SUBTOTAL(9,D28:D36)</f>
        <v>6767000</v>
      </c>
      <c r="E37" s="586"/>
      <c r="F37" s="586"/>
      <c r="G37" s="657"/>
      <c r="H37" s="657">
        <f>+SUBTOTAL(9,H25:H36)</f>
        <v>4</v>
      </c>
      <c r="I37" s="585"/>
      <c r="J37" s="587"/>
      <c r="K37" s="588"/>
      <c r="L37" s="589"/>
      <c r="M37" s="760"/>
    </row>
    <row r="38" spans="1:13" s="576" customFormat="1" ht="44.4" x14ac:dyDescent="0.3">
      <c r="A38" s="753" t="s">
        <v>3412</v>
      </c>
      <c r="B38" s="754" t="s">
        <v>3484</v>
      </c>
      <c r="C38" s="753" t="s">
        <v>3335</v>
      </c>
      <c r="D38" s="755">
        <v>615000</v>
      </c>
      <c r="E38" s="762" t="s">
        <v>3488</v>
      </c>
      <c r="F38" s="756"/>
      <c r="G38" s="756"/>
      <c r="H38" s="756"/>
      <c r="I38" s="757" t="s">
        <v>3374</v>
      </c>
      <c r="J38" s="757"/>
      <c r="K38" s="758"/>
      <c r="L38" s="759"/>
      <c r="M38" s="759"/>
    </row>
    <row r="39" spans="1:13" s="576" customFormat="1" ht="44.4" x14ac:dyDescent="0.3">
      <c r="A39" s="736" t="s">
        <v>3412</v>
      </c>
      <c r="B39" s="737" t="s">
        <v>3319</v>
      </c>
      <c r="C39" s="736" t="s">
        <v>3413</v>
      </c>
      <c r="D39" s="738">
        <v>300000</v>
      </c>
      <c r="E39" s="739" t="s">
        <v>3373</v>
      </c>
      <c r="F39" s="739"/>
      <c r="G39" s="739">
        <v>1</v>
      </c>
      <c r="H39" s="739"/>
      <c r="I39" s="740" t="s">
        <v>3374</v>
      </c>
      <c r="J39" s="740"/>
      <c r="K39" s="741"/>
      <c r="L39" s="742"/>
      <c r="M39" s="742"/>
    </row>
    <row r="40" spans="1:13" s="576" customFormat="1" ht="53.25" customHeight="1" x14ac:dyDescent="0.3">
      <c r="A40" s="736" t="s">
        <v>3412</v>
      </c>
      <c r="B40" s="737" t="s">
        <v>3319</v>
      </c>
      <c r="C40" s="736" t="s">
        <v>3477</v>
      </c>
      <c r="D40" s="738">
        <v>300000</v>
      </c>
      <c r="E40" s="739" t="s">
        <v>3373</v>
      </c>
      <c r="F40" s="739"/>
      <c r="G40" s="739">
        <v>1</v>
      </c>
      <c r="H40" s="739"/>
      <c r="I40" s="740" t="s">
        <v>3374</v>
      </c>
      <c r="J40" s="740"/>
      <c r="K40" s="741"/>
      <c r="L40" s="742"/>
      <c r="M40" s="742"/>
    </row>
    <row r="41" spans="1:13" s="576" customFormat="1" ht="53.25" customHeight="1" x14ac:dyDescent="0.3">
      <c r="A41" s="736" t="s">
        <v>3412</v>
      </c>
      <c r="B41" s="737" t="s">
        <v>3484</v>
      </c>
      <c r="C41" s="736" t="s">
        <v>3334</v>
      </c>
      <c r="D41" s="738">
        <v>270000</v>
      </c>
      <c r="E41" s="739" t="s">
        <v>3417</v>
      </c>
      <c r="F41" s="739"/>
      <c r="G41" s="739">
        <v>2</v>
      </c>
      <c r="H41" s="739"/>
      <c r="I41" s="740" t="s">
        <v>3374</v>
      </c>
      <c r="J41" s="740"/>
      <c r="K41" s="741"/>
      <c r="L41" s="742"/>
      <c r="M41" s="742"/>
    </row>
    <row r="42" spans="1:13" s="576" customFormat="1" ht="53.25" customHeight="1" x14ac:dyDescent="0.3">
      <c r="A42" s="736" t="s">
        <v>3412</v>
      </c>
      <c r="B42" s="737" t="s">
        <v>3484</v>
      </c>
      <c r="C42" s="736" t="s">
        <v>3333</v>
      </c>
      <c r="D42" s="738">
        <v>250000</v>
      </c>
      <c r="E42" s="739" t="s">
        <v>3410</v>
      </c>
      <c r="F42" s="739"/>
      <c r="G42" s="739">
        <v>1</v>
      </c>
      <c r="H42" s="739"/>
      <c r="I42" s="740" t="s">
        <v>3374</v>
      </c>
      <c r="J42" s="740"/>
      <c r="K42" s="741"/>
      <c r="L42" s="742"/>
      <c r="M42" s="742"/>
    </row>
    <row r="43" spans="1:13" s="576" customFormat="1" ht="50.25" customHeight="1" x14ac:dyDescent="0.3">
      <c r="A43" s="736" t="s">
        <v>3412</v>
      </c>
      <c r="B43" s="737" t="s">
        <v>3319</v>
      </c>
      <c r="C43" s="736" t="s">
        <v>3414</v>
      </c>
      <c r="D43" s="738">
        <v>250000</v>
      </c>
      <c r="E43" s="739" t="s">
        <v>3417</v>
      </c>
      <c r="F43" s="739"/>
      <c r="G43" s="739">
        <v>6</v>
      </c>
      <c r="H43" s="739"/>
      <c r="I43" s="740" t="s">
        <v>3374</v>
      </c>
      <c r="J43" s="740"/>
      <c r="K43" s="741"/>
      <c r="L43" s="742"/>
      <c r="M43" s="742"/>
    </row>
    <row r="44" spans="1:13" s="576" customFormat="1" ht="50.25" customHeight="1" x14ac:dyDescent="0.3">
      <c r="A44" s="736" t="s">
        <v>3412</v>
      </c>
      <c r="B44" s="737" t="s">
        <v>3484</v>
      </c>
      <c r="C44" s="736" t="s">
        <v>3329</v>
      </c>
      <c r="D44" s="738">
        <v>100000</v>
      </c>
      <c r="E44" s="739" t="s">
        <v>3373</v>
      </c>
      <c r="F44" s="739"/>
      <c r="G44" s="739">
        <v>1</v>
      </c>
      <c r="H44" s="739"/>
      <c r="I44" s="740" t="s">
        <v>3374</v>
      </c>
      <c r="J44" s="740"/>
      <c r="K44" s="741"/>
      <c r="L44" s="742"/>
      <c r="M44" s="742"/>
    </row>
    <row r="45" spans="1:13" s="576" customFormat="1" ht="44.4" x14ac:dyDescent="0.3">
      <c r="A45" s="736" t="s">
        <v>3412</v>
      </c>
      <c r="B45" s="737" t="s">
        <v>3319</v>
      </c>
      <c r="C45" s="736" t="s">
        <v>3416</v>
      </c>
      <c r="D45" s="738">
        <v>60000</v>
      </c>
      <c r="E45" s="739" t="s">
        <v>3417</v>
      </c>
      <c r="F45" s="739"/>
      <c r="G45" s="739">
        <v>0</v>
      </c>
      <c r="H45" s="739"/>
      <c r="I45" s="740" t="s">
        <v>3374</v>
      </c>
      <c r="J45" s="740"/>
      <c r="K45" s="741"/>
      <c r="L45" s="742"/>
      <c r="M45" s="742"/>
    </row>
    <row r="46" spans="1:13" customFormat="1" ht="45" thickBot="1" x14ac:dyDescent="0.35">
      <c r="A46" s="743" t="s">
        <v>3412</v>
      </c>
      <c r="B46" s="744" t="s">
        <v>3418</v>
      </c>
      <c r="C46" s="743" t="s">
        <v>3416</v>
      </c>
      <c r="D46" s="745">
        <v>60000</v>
      </c>
      <c r="E46" s="746" t="s">
        <v>3417</v>
      </c>
      <c r="F46" s="746"/>
      <c r="G46" s="746">
        <v>1</v>
      </c>
      <c r="H46" s="746"/>
      <c r="I46" s="747" t="s">
        <v>3374</v>
      </c>
      <c r="J46" s="747"/>
      <c r="K46" s="748"/>
      <c r="L46" s="749"/>
      <c r="M46" s="749"/>
    </row>
    <row r="47" spans="1:13" s="590" customFormat="1" ht="45" thickBot="1" x14ac:dyDescent="0.35">
      <c r="A47" s="1078" t="s">
        <v>3412</v>
      </c>
      <c r="B47" s="1079"/>
      <c r="C47" s="1079"/>
      <c r="D47" s="648">
        <f>+SUBTOTAL(9,D38:D46)</f>
        <v>2205000</v>
      </c>
      <c r="E47" s="586"/>
      <c r="F47" s="586"/>
      <c r="G47" s="657">
        <f>+SUBTOTAL(9,G38:G46)</f>
        <v>13</v>
      </c>
      <c r="H47" s="657"/>
      <c r="I47" s="587"/>
      <c r="J47" s="587"/>
      <c r="K47" s="588"/>
      <c r="L47" s="589"/>
      <c r="M47" s="760"/>
    </row>
    <row r="48" spans="1:13" s="576" customFormat="1" ht="12.75" customHeight="1" thickBot="1" x14ac:dyDescent="0.35">
      <c r="A48" s="580"/>
      <c r="B48" s="581"/>
      <c r="C48" s="582"/>
      <c r="D48" s="649"/>
      <c r="E48" s="583"/>
      <c r="F48" s="653"/>
      <c r="G48" s="653"/>
      <c r="H48" s="653"/>
      <c r="I48" s="591"/>
      <c r="J48" s="592"/>
      <c r="K48" s="584"/>
      <c r="L48" s="593"/>
      <c r="M48" s="593"/>
    </row>
    <row r="49" spans="1:13" customFormat="1" ht="45" thickBot="1" x14ac:dyDescent="0.35">
      <c r="A49" s="594" t="s">
        <v>3419</v>
      </c>
      <c r="B49" s="595"/>
      <c r="C49" s="596"/>
      <c r="D49" s="650">
        <f>+SUBTOTAL(9,D3:D48)</f>
        <v>21239100</v>
      </c>
      <c r="E49" s="597"/>
      <c r="F49" s="658"/>
      <c r="G49" s="659">
        <f>+SUBTOTAL(9,G3:G48)</f>
        <v>42.9</v>
      </c>
      <c r="H49" s="659">
        <f>+SUBTOTAL(9,H3:H48)</f>
        <v>20</v>
      </c>
      <c r="I49" s="598"/>
      <c r="J49" s="598"/>
      <c r="K49" s="599"/>
      <c r="L49" s="599"/>
      <c r="M49" s="599"/>
    </row>
    <row r="50" spans="1:13" ht="16.2" hidden="1" thickBot="1" x14ac:dyDescent="0.35">
      <c r="F50" s="658"/>
      <c r="G50" s="659">
        <f>+SUBTOTAL(9,G3:G49)</f>
        <v>42.9</v>
      </c>
      <c r="H50" s="659">
        <f>+SUBTOTAL(9,H3:H49)</f>
        <v>20</v>
      </c>
    </row>
    <row r="51" spans="1:13" hidden="1" x14ac:dyDescent="0.3"/>
    <row r="52" spans="1:13" hidden="1" x14ac:dyDescent="0.3"/>
    <row r="53" spans="1:13" hidden="1" x14ac:dyDescent="0.3"/>
    <row r="54" spans="1:13" hidden="1" x14ac:dyDescent="0.3"/>
    <row r="55" spans="1:13" hidden="1" x14ac:dyDescent="0.3"/>
    <row r="56" spans="1:13" hidden="1" x14ac:dyDescent="0.3"/>
    <row r="57" spans="1:13" hidden="1" x14ac:dyDescent="0.3"/>
    <row r="58" spans="1:13" ht="44.4" hidden="1" x14ac:dyDescent="0.7">
      <c r="A58" s="602"/>
      <c r="B58" s="577" t="s">
        <v>3281</v>
      </c>
      <c r="C58" s="603"/>
      <c r="D58" s="651">
        <v>-288000</v>
      </c>
      <c r="E58" s="655" t="s">
        <v>3373</v>
      </c>
      <c r="F58" s="655"/>
      <c r="G58" s="655"/>
      <c r="H58" s="655"/>
      <c r="I58" s="604"/>
      <c r="J58" s="604"/>
      <c r="K58" s="605"/>
      <c r="L58" s="606"/>
      <c r="M58" s="606"/>
    </row>
    <row r="59" spans="1:13" ht="44.4" hidden="1" x14ac:dyDescent="0.7">
      <c r="A59" s="608"/>
      <c r="B59" s="607" t="s">
        <v>3268</v>
      </c>
      <c r="C59" s="609"/>
      <c r="D59" s="652">
        <v>-238189</v>
      </c>
      <c r="E59" s="656" t="s">
        <v>3373</v>
      </c>
      <c r="F59" s="656"/>
      <c r="G59" s="656"/>
      <c r="H59" s="656"/>
      <c r="I59" s="610"/>
      <c r="J59" s="610"/>
      <c r="K59" s="611"/>
      <c r="L59" s="612"/>
      <c r="M59" s="612"/>
    </row>
    <row r="60" spans="1:13" ht="44.4" hidden="1" x14ac:dyDescent="0.7">
      <c r="A60" s="608"/>
      <c r="B60" s="607" t="s">
        <v>3377</v>
      </c>
      <c r="C60" s="609"/>
      <c r="D60" s="652">
        <v>500000</v>
      </c>
      <c r="E60" s="656" t="s">
        <v>3417</v>
      </c>
      <c r="F60" s="656"/>
      <c r="G60" s="656"/>
      <c r="H60" s="656"/>
      <c r="I60" s="610"/>
      <c r="J60" s="610"/>
      <c r="K60" s="613"/>
      <c r="L60" s="614"/>
      <c r="M60" s="614"/>
    </row>
    <row r="61" spans="1:13" ht="44.4" hidden="1" x14ac:dyDescent="0.7">
      <c r="A61" s="615"/>
      <c r="B61" s="577" t="s">
        <v>3377</v>
      </c>
      <c r="C61" s="603"/>
      <c r="D61" s="651">
        <v>-66666</v>
      </c>
      <c r="E61" s="655" t="s">
        <v>3373</v>
      </c>
      <c r="F61" s="655"/>
      <c r="G61" s="655"/>
      <c r="H61" s="655"/>
      <c r="I61" s="604"/>
      <c r="J61" s="604"/>
      <c r="K61" s="616"/>
      <c r="L61" s="617"/>
      <c r="M61" s="617"/>
    </row>
    <row r="62" spans="1:13" ht="44.4" hidden="1" x14ac:dyDescent="0.7">
      <c r="A62" s="608"/>
      <c r="B62" s="607" t="s">
        <v>3377</v>
      </c>
      <c r="C62" s="609"/>
      <c r="D62" s="652">
        <v>-133333</v>
      </c>
      <c r="E62" s="656" t="s">
        <v>3415</v>
      </c>
      <c r="F62" s="656"/>
      <c r="G62" s="656"/>
      <c r="H62" s="656"/>
      <c r="I62" s="610"/>
      <c r="J62" s="610"/>
      <c r="K62" s="613"/>
      <c r="L62" s="614"/>
      <c r="M62" s="614"/>
    </row>
    <row r="63" spans="1:13" ht="44.4" hidden="1" x14ac:dyDescent="0.7">
      <c r="A63" s="615"/>
      <c r="B63" s="577" t="s">
        <v>3377</v>
      </c>
      <c r="C63" s="603"/>
      <c r="D63" s="651">
        <v>66666</v>
      </c>
      <c r="E63" s="655" t="s">
        <v>3373</v>
      </c>
      <c r="F63" s="655"/>
      <c r="G63" s="655"/>
      <c r="H63" s="655"/>
      <c r="I63" s="604" t="s">
        <v>3374</v>
      </c>
      <c r="J63" s="604"/>
      <c r="K63" s="616"/>
      <c r="L63" s="617"/>
      <c r="M63" s="617" t="s">
        <v>3374</v>
      </c>
    </row>
    <row r="64" spans="1:13" ht="44.4" hidden="1" x14ac:dyDescent="0.7">
      <c r="A64" s="608"/>
      <c r="B64" s="607" t="s">
        <v>3377</v>
      </c>
      <c r="C64" s="609"/>
      <c r="D64" s="652">
        <v>133333</v>
      </c>
      <c r="E64" s="656" t="s">
        <v>3415</v>
      </c>
      <c r="F64" s="656"/>
      <c r="G64" s="656"/>
      <c r="H64" s="656"/>
      <c r="I64" s="610" t="s">
        <v>3374</v>
      </c>
      <c r="J64" s="610"/>
      <c r="K64" s="613"/>
      <c r="L64" s="614"/>
      <c r="M64" s="614" t="s">
        <v>3374</v>
      </c>
    </row>
    <row r="65" spans="1:13" ht="44.4" hidden="1" x14ac:dyDescent="0.7">
      <c r="A65" s="608"/>
      <c r="B65" s="607" t="s">
        <v>3286</v>
      </c>
      <c r="C65" s="609"/>
      <c r="D65" s="652">
        <v>-83000</v>
      </c>
      <c r="E65" s="656" t="s">
        <v>2460</v>
      </c>
      <c r="F65" s="656"/>
      <c r="G65" s="656"/>
      <c r="H65" s="656"/>
      <c r="I65" s="610"/>
      <c r="J65" s="610"/>
      <c r="K65" s="611"/>
      <c r="L65" s="612"/>
      <c r="M65" s="612"/>
    </row>
    <row r="66" spans="1:13" ht="44.4" hidden="1" x14ac:dyDescent="0.7">
      <c r="A66" s="615"/>
      <c r="B66" s="577" t="s">
        <v>3286</v>
      </c>
      <c r="C66" s="603"/>
      <c r="D66" s="651">
        <v>-118374</v>
      </c>
      <c r="E66" s="655" t="s">
        <v>2460</v>
      </c>
      <c r="F66" s="655"/>
      <c r="G66" s="655"/>
      <c r="H66" s="655"/>
      <c r="I66" s="604"/>
      <c r="J66" s="604"/>
      <c r="K66" s="605"/>
      <c r="L66" s="606"/>
      <c r="M66" s="606"/>
    </row>
    <row r="67" spans="1:13" ht="44.4" hidden="1" x14ac:dyDescent="0.7">
      <c r="A67" s="608"/>
      <c r="B67" s="607" t="s">
        <v>3472</v>
      </c>
      <c r="C67" s="609"/>
      <c r="D67" s="652">
        <v>-146500</v>
      </c>
      <c r="E67" s="656" t="s">
        <v>2460</v>
      </c>
      <c r="F67" s="656"/>
      <c r="G67" s="656"/>
      <c r="H67" s="656"/>
      <c r="I67" s="610"/>
      <c r="J67" s="610"/>
      <c r="K67" s="611"/>
      <c r="L67" s="612"/>
      <c r="M67" s="612"/>
    </row>
    <row r="68" spans="1:13" ht="44.4" hidden="1" x14ac:dyDescent="0.7">
      <c r="A68" s="615"/>
      <c r="B68" s="577" t="s">
        <v>3472</v>
      </c>
      <c r="C68" s="603"/>
      <c r="D68" s="651">
        <v>-240000</v>
      </c>
      <c r="E68" s="655" t="s">
        <v>2460</v>
      </c>
      <c r="F68" s="655"/>
      <c r="G68" s="655"/>
      <c r="H68" s="655"/>
      <c r="I68" s="604" t="s">
        <v>3374</v>
      </c>
      <c r="J68" s="604"/>
      <c r="K68" s="605"/>
      <c r="L68" s="606"/>
      <c r="M68" s="606"/>
    </row>
    <row r="69" spans="1:13" ht="44.4" hidden="1" x14ac:dyDescent="0.7">
      <c r="A69" s="608"/>
      <c r="B69" s="607" t="s">
        <v>3472</v>
      </c>
      <c r="C69" s="609"/>
      <c r="D69" s="652">
        <v>-350000</v>
      </c>
      <c r="E69" s="656" t="s">
        <v>2460</v>
      </c>
      <c r="F69" s="656"/>
      <c r="G69" s="656"/>
      <c r="H69" s="656"/>
      <c r="I69" s="610"/>
      <c r="J69" s="610"/>
      <c r="K69" s="611"/>
      <c r="L69" s="612"/>
      <c r="M69" s="612"/>
    </row>
    <row r="70" spans="1:13" ht="44.4" hidden="1" x14ac:dyDescent="0.7">
      <c r="A70" s="615"/>
      <c r="B70" s="577" t="s">
        <v>3472</v>
      </c>
      <c r="C70" s="603"/>
      <c r="D70" s="651">
        <v>-250000</v>
      </c>
      <c r="E70" s="655" t="s">
        <v>2460</v>
      </c>
      <c r="F70" s="655"/>
      <c r="G70" s="655"/>
      <c r="H70" s="655"/>
      <c r="I70" s="604" t="s">
        <v>3374</v>
      </c>
      <c r="J70" s="604" t="s">
        <v>3375</v>
      </c>
      <c r="K70" s="605"/>
      <c r="L70" s="606"/>
      <c r="M70" s="606"/>
    </row>
    <row r="71" spans="1:13" ht="44.4" hidden="1" x14ac:dyDescent="0.7">
      <c r="A71" s="608"/>
      <c r="B71" s="607" t="s">
        <v>3472</v>
      </c>
      <c r="C71" s="609"/>
      <c r="D71" s="652">
        <v>-100000</v>
      </c>
      <c r="E71" s="656" t="s">
        <v>3373</v>
      </c>
      <c r="F71" s="656"/>
      <c r="G71" s="656"/>
      <c r="H71" s="656"/>
      <c r="I71" s="610" t="s">
        <v>3374</v>
      </c>
      <c r="J71" s="610" t="s">
        <v>3375</v>
      </c>
      <c r="K71" s="611"/>
      <c r="L71" s="612"/>
      <c r="M71" s="612"/>
    </row>
    <row r="72" spans="1:13" ht="44.4" hidden="1" x14ac:dyDescent="0.7">
      <c r="A72" s="615"/>
      <c r="B72" s="577" t="s">
        <v>3472</v>
      </c>
      <c r="C72" s="603"/>
      <c r="D72" s="651">
        <v>-50000</v>
      </c>
      <c r="E72" s="655" t="s">
        <v>3417</v>
      </c>
      <c r="F72" s="655"/>
      <c r="G72" s="655"/>
      <c r="H72" s="655"/>
      <c r="I72" s="604" t="s">
        <v>3374</v>
      </c>
      <c r="J72" s="604"/>
      <c r="K72" s="605"/>
      <c r="L72" s="606"/>
      <c r="M72" s="606"/>
    </row>
    <row r="73" spans="1:13" ht="44.4" hidden="1" x14ac:dyDescent="0.7">
      <c r="A73" s="608"/>
      <c r="B73" s="607" t="s">
        <v>3472</v>
      </c>
      <c r="C73" s="609"/>
      <c r="D73" s="652">
        <v>30000</v>
      </c>
      <c r="E73" s="656" t="s">
        <v>3373</v>
      </c>
      <c r="F73" s="656"/>
      <c r="G73" s="656"/>
      <c r="H73" s="656"/>
      <c r="I73" s="610" t="s">
        <v>3374</v>
      </c>
      <c r="J73" s="610"/>
      <c r="K73" s="611"/>
      <c r="L73" s="612"/>
      <c r="M73" s="612"/>
    </row>
    <row r="74" spans="1:13" ht="44.4" hidden="1" x14ac:dyDescent="0.7">
      <c r="A74" s="615"/>
      <c r="B74" s="577" t="s">
        <v>3472</v>
      </c>
      <c r="C74" s="603"/>
      <c r="D74" s="651">
        <v>100000</v>
      </c>
      <c r="E74" s="655" t="s">
        <v>3373</v>
      </c>
      <c r="F74" s="655"/>
      <c r="G74" s="655"/>
      <c r="H74" s="655"/>
      <c r="I74" s="604" t="s">
        <v>3374</v>
      </c>
      <c r="J74" s="604" t="s">
        <v>3375</v>
      </c>
      <c r="K74" s="605"/>
      <c r="L74" s="606"/>
      <c r="M74" s="606"/>
    </row>
  </sheetData>
  <mergeCells count="6">
    <mergeCell ref="A47:C47"/>
    <mergeCell ref="A1:D1"/>
    <mergeCell ref="A8:C8"/>
    <mergeCell ref="A18:C18"/>
    <mergeCell ref="A27:C27"/>
    <mergeCell ref="A37:C37"/>
  </mergeCells>
  <pageMargins left="0.7" right="0.7" top="0.75" bottom="0.75" header="0.3" footer="0.3"/>
  <pageSetup scale="50" orientation="landscape" r:id="rId1"/>
  <headerFooter>
    <oddHeader>&amp;CAppendix G: New Investments aligned to Council Priorities</oddHeader>
    <oddFooter>&amp;C2020 Capital and Operating Budget - Appendix A, B, C, D, E, F, G and H&amp;R&amp;P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R41"/>
  <sheetViews>
    <sheetView zoomScale="40" zoomScaleNormal="40" zoomScalePageLayoutView="70" workbookViewId="0">
      <selection activeCell="A42" sqref="A42"/>
    </sheetView>
  </sheetViews>
  <sheetFormatPr defaultColWidth="9.109375" defaultRowHeight="14.4" x14ac:dyDescent="0.3"/>
  <cols>
    <col min="1" max="5" width="9.109375" style="292"/>
    <col min="6" max="18" width="15.6640625" style="292" customWidth="1"/>
    <col min="19" max="16384" width="9.109375" style="292"/>
  </cols>
  <sheetData>
    <row r="40" spans="6:18" ht="61.2" x14ac:dyDescent="0.3">
      <c r="F40" s="845" t="s">
        <v>3493</v>
      </c>
      <c r="G40" s="845"/>
      <c r="H40" s="845"/>
      <c r="I40" s="845"/>
      <c r="J40" s="845"/>
      <c r="K40" s="845"/>
      <c r="L40" s="845"/>
      <c r="M40" s="845"/>
      <c r="N40" s="845"/>
      <c r="O40" s="845"/>
      <c r="P40" s="845"/>
      <c r="Q40" s="845"/>
      <c r="R40" s="845"/>
    </row>
    <row r="41" spans="6:18" ht="36.6" x14ac:dyDescent="0.3">
      <c r="F41" s="846" t="s">
        <v>3555</v>
      </c>
      <c r="G41" s="846"/>
      <c r="H41" s="846"/>
      <c r="I41" s="846"/>
      <c r="J41" s="846"/>
      <c r="K41" s="846"/>
      <c r="L41" s="846"/>
      <c r="M41" s="846"/>
      <c r="N41" s="846"/>
      <c r="O41" s="846"/>
      <c r="P41" s="846"/>
      <c r="Q41" s="846"/>
      <c r="R41" s="846"/>
    </row>
  </sheetData>
  <mergeCells count="2">
    <mergeCell ref="F40:R40"/>
    <mergeCell ref="F41:R41"/>
  </mergeCells>
  <pageMargins left="0.7" right="0.7" top="0.75" bottom="0.75" header="0.3" footer="0.3"/>
  <pageSetup scale="38" orientation="landscape" r:id="rId1"/>
  <headerFooter>
    <oddHeader>&amp;CAppendix H: Existing Initiatives aligned to 2020 Council Priorities</oddHeader>
    <oddFooter>&amp;C2020 Capital and Operating Budget - Appendix A, B, C, D, E, F, G and H&amp;R&amp;P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4"/>
  <sheetViews>
    <sheetView showGridLines="0" tabSelected="1" view="pageBreakPreview" zoomScale="40" zoomScaleNormal="70" zoomScaleSheetLayoutView="40" workbookViewId="0">
      <pane ySplit="2" topLeftCell="A266" activePane="bottomLeft" state="frozen"/>
      <selection pane="bottomLeft" activeCell="C270" sqref="C270"/>
    </sheetView>
  </sheetViews>
  <sheetFormatPr defaultColWidth="9.44140625" defaultRowHeight="14.4" x14ac:dyDescent="0.3"/>
  <cols>
    <col min="1" max="1" width="33.44140625" style="639" customWidth="1"/>
    <col min="2" max="2" width="33.44140625" style="638" customWidth="1"/>
    <col min="3" max="3" width="90.44140625" style="638" customWidth="1"/>
    <col min="4" max="8" width="25.5546875" style="637" customWidth="1"/>
    <col min="9" max="16384" width="9.44140625" style="637"/>
  </cols>
  <sheetData>
    <row r="1" spans="1:8" ht="51" customHeight="1" x14ac:dyDescent="0.3">
      <c r="A1" s="1081" t="s">
        <v>3872</v>
      </c>
      <c r="B1" s="1081"/>
      <c r="C1" s="1081"/>
      <c r="D1" s="1081"/>
      <c r="E1" s="1081"/>
      <c r="F1" s="1081"/>
      <c r="G1" s="1081"/>
      <c r="H1" s="1081"/>
    </row>
    <row r="2" spans="1:8" s="640" customFormat="1" ht="55.5" customHeight="1" x14ac:dyDescent="0.3">
      <c r="A2" s="699" t="s">
        <v>564</v>
      </c>
      <c r="B2" s="700" t="s">
        <v>565</v>
      </c>
      <c r="C2" s="699" t="s">
        <v>3366</v>
      </c>
      <c r="D2" s="699" t="s">
        <v>3381</v>
      </c>
      <c r="E2" s="699" t="s">
        <v>3372</v>
      </c>
      <c r="F2" s="699" t="s">
        <v>3393</v>
      </c>
      <c r="G2" s="699" t="s">
        <v>3398</v>
      </c>
      <c r="H2" s="699" t="s">
        <v>3412</v>
      </c>
    </row>
    <row r="3" spans="1:8" ht="90" x14ac:dyDescent="0.3">
      <c r="A3" s="701" t="s">
        <v>581</v>
      </c>
      <c r="B3" s="701" t="s">
        <v>582</v>
      </c>
      <c r="C3" s="701" t="s">
        <v>3563</v>
      </c>
      <c r="D3" s="702" t="s">
        <v>3375</v>
      </c>
      <c r="E3" s="702" t="s">
        <v>3375</v>
      </c>
      <c r="F3" s="702"/>
      <c r="G3" s="702"/>
      <c r="H3" s="702" t="s">
        <v>3375</v>
      </c>
    </row>
    <row r="4" spans="1:8" ht="126" x14ac:dyDescent="0.3">
      <c r="A4" s="701" t="s">
        <v>581</v>
      </c>
      <c r="B4" s="701" t="s">
        <v>582</v>
      </c>
      <c r="C4" s="701" t="s">
        <v>3564</v>
      </c>
      <c r="D4" s="702" t="s">
        <v>3375</v>
      </c>
      <c r="E4" s="702" t="s">
        <v>3375</v>
      </c>
      <c r="F4" s="702" t="s">
        <v>3375</v>
      </c>
      <c r="G4" s="702"/>
      <c r="H4" s="702" t="s">
        <v>3375</v>
      </c>
    </row>
    <row r="5" spans="1:8" ht="72" x14ac:dyDescent="0.3">
      <c r="A5" s="701" t="s">
        <v>581</v>
      </c>
      <c r="B5" s="701" t="s">
        <v>582</v>
      </c>
      <c r="C5" s="701" t="s">
        <v>3565</v>
      </c>
      <c r="D5" s="702" t="s">
        <v>3375</v>
      </c>
      <c r="E5" s="702" t="s">
        <v>3375</v>
      </c>
      <c r="F5" s="702"/>
      <c r="G5" s="702"/>
      <c r="H5" s="702" t="s">
        <v>3375</v>
      </c>
    </row>
    <row r="6" spans="1:8" ht="108" x14ac:dyDescent="0.3">
      <c r="A6" s="701" t="s">
        <v>581</v>
      </c>
      <c r="B6" s="701" t="s">
        <v>582</v>
      </c>
      <c r="C6" s="701" t="s">
        <v>3566</v>
      </c>
      <c r="D6" s="702" t="s">
        <v>3375</v>
      </c>
      <c r="E6" s="702" t="s">
        <v>3375</v>
      </c>
      <c r="F6" s="702"/>
      <c r="G6" s="702"/>
      <c r="H6" s="702" t="s">
        <v>3375</v>
      </c>
    </row>
    <row r="7" spans="1:8" ht="54" x14ac:dyDescent="0.3">
      <c r="A7" s="701" t="s">
        <v>581</v>
      </c>
      <c r="B7" s="701" t="s">
        <v>582</v>
      </c>
      <c r="C7" s="701" t="s">
        <v>3567</v>
      </c>
      <c r="D7" s="702" t="s">
        <v>3375</v>
      </c>
      <c r="E7" s="702" t="s">
        <v>3375</v>
      </c>
      <c r="F7" s="702" t="s">
        <v>3375</v>
      </c>
      <c r="G7" s="702"/>
      <c r="H7" s="702" t="s">
        <v>3375</v>
      </c>
    </row>
    <row r="8" spans="1:8" ht="36" x14ac:dyDescent="0.3">
      <c r="A8" s="701" t="s">
        <v>581</v>
      </c>
      <c r="B8" s="701" t="s">
        <v>627</v>
      </c>
      <c r="C8" s="701" t="s">
        <v>3568</v>
      </c>
      <c r="D8" s="702" t="s">
        <v>3375</v>
      </c>
      <c r="E8" s="702"/>
      <c r="F8" s="702" t="s">
        <v>3375</v>
      </c>
      <c r="G8" s="702"/>
      <c r="H8" s="702" t="s">
        <v>3375</v>
      </c>
    </row>
    <row r="9" spans="1:8" ht="36" x14ac:dyDescent="0.3">
      <c r="A9" s="701" t="s">
        <v>581</v>
      </c>
      <c r="B9" s="701" t="s">
        <v>627</v>
      </c>
      <c r="C9" s="701" t="s">
        <v>3569</v>
      </c>
      <c r="D9" s="702"/>
      <c r="E9" s="702"/>
      <c r="F9" s="702"/>
      <c r="G9" s="702"/>
      <c r="H9" s="702" t="s">
        <v>3375</v>
      </c>
    </row>
    <row r="10" spans="1:8" ht="36" x14ac:dyDescent="0.3">
      <c r="A10" s="701" t="s">
        <v>581</v>
      </c>
      <c r="B10" s="701" t="s">
        <v>627</v>
      </c>
      <c r="C10" s="701" t="s">
        <v>3570</v>
      </c>
      <c r="D10" s="702"/>
      <c r="E10" s="702"/>
      <c r="F10" s="702"/>
      <c r="G10" s="702"/>
      <c r="H10" s="702" t="s">
        <v>3375</v>
      </c>
    </row>
    <row r="11" spans="1:8" ht="126" x14ac:dyDescent="0.3">
      <c r="A11" s="701" t="s">
        <v>581</v>
      </c>
      <c r="B11" s="701" t="s">
        <v>642</v>
      </c>
      <c r="C11" s="701" t="s">
        <v>3571</v>
      </c>
      <c r="D11" s="702"/>
      <c r="E11" s="702" t="s">
        <v>3375</v>
      </c>
      <c r="F11" s="702"/>
      <c r="G11" s="702"/>
      <c r="H11" s="702" t="s">
        <v>3375</v>
      </c>
    </row>
    <row r="12" spans="1:8" ht="126" x14ac:dyDescent="0.3">
      <c r="A12" s="701" t="s">
        <v>581</v>
      </c>
      <c r="B12" s="701" t="s">
        <v>642</v>
      </c>
      <c r="C12" s="701" t="s">
        <v>3572</v>
      </c>
      <c r="D12" s="702"/>
      <c r="E12" s="702" t="s">
        <v>3375</v>
      </c>
      <c r="F12" s="702"/>
      <c r="G12" s="702"/>
      <c r="H12" s="702" t="s">
        <v>3375</v>
      </c>
    </row>
    <row r="13" spans="1:8" ht="180" x14ac:dyDescent="0.3">
      <c r="A13" s="701" t="s">
        <v>581</v>
      </c>
      <c r="B13" s="701" t="s">
        <v>642</v>
      </c>
      <c r="C13" s="701" t="s">
        <v>3573</v>
      </c>
      <c r="D13" s="702"/>
      <c r="E13" s="702"/>
      <c r="F13" s="702" t="s">
        <v>3375</v>
      </c>
      <c r="G13" s="702"/>
      <c r="H13" s="702" t="s">
        <v>3375</v>
      </c>
    </row>
    <row r="14" spans="1:8" ht="72" x14ac:dyDescent="0.3">
      <c r="A14" s="701" t="s">
        <v>581</v>
      </c>
      <c r="B14" s="701" t="s">
        <v>686</v>
      </c>
      <c r="C14" s="701" t="s">
        <v>3574</v>
      </c>
      <c r="D14" s="702" t="s">
        <v>3375</v>
      </c>
      <c r="E14" s="702"/>
      <c r="F14" s="702" t="s">
        <v>3375</v>
      </c>
      <c r="G14" s="702"/>
      <c r="H14" s="702" t="s">
        <v>3375</v>
      </c>
    </row>
    <row r="15" spans="1:8" ht="54" x14ac:dyDescent="0.3">
      <c r="A15" s="701" t="s">
        <v>581</v>
      </c>
      <c r="B15" s="701" t="s">
        <v>686</v>
      </c>
      <c r="C15" s="701" t="s">
        <v>3575</v>
      </c>
      <c r="D15" s="702" t="s">
        <v>3375</v>
      </c>
      <c r="E15" s="702"/>
      <c r="F15" s="702" t="s">
        <v>3375</v>
      </c>
      <c r="G15" s="702"/>
      <c r="H15" s="702" t="s">
        <v>3375</v>
      </c>
    </row>
    <row r="16" spans="1:8" ht="90" x14ac:dyDescent="0.3">
      <c r="A16" s="701" t="s">
        <v>581</v>
      </c>
      <c r="B16" s="701" t="s">
        <v>686</v>
      </c>
      <c r="C16" s="701" t="s">
        <v>3576</v>
      </c>
      <c r="D16" s="702" t="s">
        <v>3375</v>
      </c>
      <c r="E16" s="702"/>
      <c r="F16" s="702" t="s">
        <v>3375</v>
      </c>
      <c r="G16" s="702"/>
      <c r="H16" s="702" t="s">
        <v>3375</v>
      </c>
    </row>
    <row r="17" spans="1:8" ht="90" x14ac:dyDescent="0.3">
      <c r="A17" s="701" t="s">
        <v>581</v>
      </c>
      <c r="B17" s="701" t="s">
        <v>686</v>
      </c>
      <c r="C17" s="701" t="s">
        <v>3577</v>
      </c>
      <c r="D17" s="702" t="s">
        <v>3375</v>
      </c>
      <c r="E17" s="702"/>
      <c r="F17" s="702" t="s">
        <v>3375</v>
      </c>
      <c r="G17" s="702"/>
      <c r="H17" s="702" t="s">
        <v>3375</v>
      </c>
    </row>
    <row r="18" spans="1:8" ht="108" x14ac:dyDescent="0.3">
      <c r="A18" s="701" t="s">
        <v>581</v>
      </c>
      <c r="B18" s="701" t="s">
        <v>686</v>
      </c>
      <c r="C18" s="701" t="s">
        <v>3578</v>
      </c>
      <c r="D18" s="702" t="s">
        <v>3375</v>
      </c>
      <c r="E18" s="702"/>
      <c r="F18" s="702"/>
      <c r="G18" s="702"/>
      <c r="H18" s="702"/>
    </row>
    <row r="19" spans="1:8" ht="108" x14ac:dyDescent="0.3">
      <c r="A19" s="701" t="s">
        <v>581</v>
      </c>
      <c r="B19" s="701" t="s">
        <v>686</v>
      </c>
      <c r="C19" s="701" t="s">
        <v>3578</v>
      </c>
      <c r="D19" s="702" t="s">
        <v>3375</v>
      </c>
      <c r="E19" s="702"/>
      <c r="F19" s="702" t="s">
        <v>3375</v>
      </c>
      <c r="G19" s="702"/>
      <c r="H19" s="702" t="s">
        <v>3375</v>
      </c>
    </row>
    <row r="20" spans="1:8" ht="36" x14ac:dyDescent="0.3">
      <c r="A20" s="701" t="s">
        <v>581</v>
      </c>
      <c r="B20" s="701" t="s">
        <v>3579</v>
      </c>
      <c r="C20" s="701" t="s">
        <v>3892</v>
      </c>
      <c r="D20" s="702" t="s">
        <v>3375</v>
      </c>
      <c r="E20" s="702"/>
      <c r="F20" s="702"/>
      <c r="G20" s="702"/>
      <c r="H20" s="702" t="s">
        <v>3375</v>
      </c>
    </row>
    <row r="21" spans="1:8" ht="36" x14ac:dyDescent="0.3">
      <c r="A21" s="701" t="s">
        <v>581</v>
      </c>
      <c r="B21" s="701" t="s">
        <v>3579</v>
      </c>
      <c r="C21" s="701" t="s">
        <v>3580</v>
      </c>
      <c r="D21" s="702" t="s">
        <v>3375</v>
      </c>
      <c r="E21" s="702"/>
      <c r="F21" s="702" t="s">
        <v>3375</v>
      </c>
      <c r="G21" s="702"/>
      <c r="H21" s="702" t="s">
        <v>3375</v>
      </c>
    </row>
    <row r="22" spans="1:8" ht="54" x14ac:dyDescent="0.3">
      <c r="A22" s="701" t="s">
        <v>581</v>
      </c>
      <c r="B22" s="701" t="s">
        <v>3579</v>
      </c>
      <c r="C22" s="701" t="s">
        <v>3581</v>
      </c>
      <c r="D22" s="702" t="s">
        <v>3375</v>
      </c>
      <c r="E22" s="702"/>
      <c r="F22" s="702" t="s">
        <v>3375</v>
      </c>
      <c r="G22" s="702"/>
      <c r="H22" s="702" t="s">
        <v>3375</v>
      </c>
    </row>
    <row r="23" spans="1:8" ht="36" x14ac:dyDescent="0.3">
      <c r="A23" s="701" t="s">
        <v>581</v>
      </c>
      <c r="B23" s="701" t="s">
        <v>3579</v>
      </c>
      <c r="C23" s="701" t="s">
        <v>3582</v>
      </c>
      <c r="D23" s="702" t="s">
        <v>3375</v>
      </c>
      <c r="E23" s="702"/>
      <c r="F23" s="702" t="s">
        <v>3375</v>
      </c>
      <c r="G23" s="702"/>
      <c r="H23" s="702" t="s">
        <v>3375</v>
      </c>
    </row>
    <row r="24" spans="1:8" ht="36" x14ac:dyDescent="0.3">
      <c r="A24" s="701" t="s">
        <v>581</v>
      </c>
      <c r="B24" s="701" t="s">
        <v>727</v>
      </c>
      <c r="C24" s="701" t="s">
        <v>3583</v>
      </c>
      <c r="D24" s="702" t="s">
        <v>3375</v>
      </c>
      <c r="E24" s="702"/>
      <c r="F24" s="702" t="s">
        <v>3375</v>
      </c>
      <c r="G24" s="702"/>
      <c r="H24" s="702" t="s">
        <v>3375</v>
      </c>
    </row>
    <row r="25" spans="1:8" ht="36" x14ac:dyDescent="0.3">
      <c r="A25" s="701" t="s">
        <v>581</v>
      </c>
      <c r="B25" s="701" t="s">
        <v>727</v>
      </c>
      <c r="C25" s="701" t="s">
        <v>3584</v>
      </c>
      <c r="D25" s="702" t="s">
        <v>3375</v>
      </c>
      <c r="E25" s="702"/>
      <c r="F25" s="702" t="s">
        <v>3375</v>
      </c>
      <c r="G25" s="702"/>
      <c r="H25" s="702" t="s">
        <v>3375</v>
      </c>
    </row>
    <row r="26" spans="1:8" ht="36" x14ac:dyDescent="0.3">
      <c r="A26" s="701" t="s">
        <v>581</v>
      </c>
      <c r="B26" s="701" t="s">
        <v>727</v>
      </c>
      <c r="C26" s="701" t="s">
        <v>3585</v>
      </c>
      <c r="D26" s="702" t="s">
        <v>3375</v>
      </c>
      <c r="E26" s="702"/>
      <c r="F26" s="702" t="s">
        <v>3375</v>
      </c>
      <c r="G26" s="702"/>
      <c r="H26" s="702" t="s">
        <v>3375</v>
      </c>
    </row>
    <row r="27" spans="1:8" ht="36" x14ac:dyDescent="0.3">
      <c r="A27" s="701" t="s">
        <v>581</v>
      </c>
      <c r="B27" s="701" t="s">
        <v>727</v>
      </c>
      <c r="C27" s="701" t="s">
        <v>3586</v>
      </c>
      <c r="D27" s="702" t="s">
        <v>3375</v>
      </c>
      <c r="E27" s="702"/>
      <c r="F27" s="702" t="s">
        <v>3375</v>
      </c>
      <c r="G27" s="702"/>
      <c r="H27" s="702" t="s">
        <v>3375</v>
      </c>
    </row>
    <row r="28" spans="1:8" ht="36" x14ac:dyDescent="0.3">
      <c r="A28" s="701" t="s">
        <v>581</v>
      </c>
      <c r="B28" s="701" t="s">
        <v>727</v>
      </c>
      <c r="C28" s="701" t="s">
        <v>3587</v>
      </c>
      <c r="D28" s="702" t="s">
        <v>3375</v>
      </c>
      <c r="E28" s="702"/>
      <c r="F28" s="702" t="s">
        <v>3375</v>
      </c>
      <c r="G28" s="702"/>
      <c r="H28" s="702" t="s">
        <v>3375</v>
      </c>
    </row>
    <row r="29" spans="1:8" ht="108" x14ac:dyDescent="0.3">
      <c r="A29" s="701" t="s">
        <v>581</v>
      </c>
      <c r="B29" s="701" t="s">
        <v>763</v>
      </c>
      <c r="C29" s="701" t="s">
        <v>3588</v>
      </c>
      <c r="D29" s="702"/>
      <c r="E29" s="702"/>
      <c r="F29" s="702" t="s">
        <v>3375</v>
      </c>
      <c r="G29" s="702"/>
      <c r="H29" s="702" t="s">
        <v>3375</v>
      </c>
    </row>
    <row r="30" spans="1:8" ht="36" x14ac:dyDescent="0.3">
      <c r="A30" s="701" t="s">
        <v>581</v>
      </c>
      <c r="B30" s="701" t="s">
        <v>763</v>
      </c>
      <c r="C30" s="701" t="s">
        <v>3589</v>
      </c>
      <c r="D30" s="702"/>
      <c r="E30" s="702" t="s">
        <v>3375</v>
      </c>
      <c r="F30" s="702" t="s">
        <v>3375</v>
      </c>
      <c r="G30" s="702"/>
      <c r="H30" s="702" t="s">
        <v>3375</v>
      </c>
    </row>
    <row r="31" spans="1:8" ht="36" x14ac:dyDescent="0.3">
      <c r="A31" s="701" t="s">
        <v>581</v>
      </c>
      <c r="B31" s="701" t="s">
        <v>763</v>
      </c>
      <c r="C31" s="701" t="s">
        <v>3590</v>
      </c>
      <c r="D31" s="702" t="s">
        <v>3375</v>
      </c>
      <c r="E31" s="702"/>
      <c r="F31" s="702" t="s">
        <v>3375</v>
      </c>
      <c r="G31" s="702"/>
      <c r="H31" s="702" t="s">
        <v>3375</v>
      </c>
    </row>
    <row r="32" spans="1:8" ht="36" x14ac:dyDescent="0.3">
      <c r="A32" s="701" t="s">
        <v>581</v>
      </c>
      <c r="B32" s="701" t="s">
        <v>763</v>
      </c>
      <c r="C32" s="701" t="s">
        <v>3591</v>
      </c>
      <c r="D32" s="702" t="s">
        <v>3375</v>
      </c>
      <c r="E32" s="702"/>
      <c r="F32" s="702" t="s">
        <v>3375</v>
      </c>
      <c r="G32" s="702"/>
      <c r="H32" s="702" t="s">
        <v>3375</v>
      </c>
    </row>
    <row r="33" spans="1:8" ht="54" x14ac:dyDescent="0.3">
      <c r="A33" s="701" t="s">
        <v>581</v>
      </c>
      <c r="B33" s="701" t="s">
        <v>763</v>
      </c>
      <c r="C33" s="701" t="s">
        <v>3592</v>
      </c>
      <c r="D33" s="702"/>
      <c r="E33" s="702" t="s">
        <v>3375</v>
      </c>
      <c r="F33" s="702" t="s">
        <v>3375</v>
      </c>
      <c r="G33" s="702"/>
      <c r="H33" s="702" t="s">
        <v>3375</v>
      </c>
    </row>
    <row r="34" spans="1:8" ht="36" x14ac:dyDescent="0.3">
      <c r="A34" s="701" t="s">
        <v>581</v>
      </c>
      <c r="B34" s="701" t="s">
        <v>763</v>
      </c>
      <c r="C34" s="701" t="s">
        <v>3593</v>
      </c>
      <c r="D34" s="702" t="s">
        <v>3375</v>
      </c>
      <c r="E34" s="702"/>
      <c r="F34" s="702"/>
      <c r="G34" s="702"/>
      <c r="H34" s="702"/>
    </row>
    <row r="35" spans="1:8" ht="54" x14ac:dyDescent="0.3">
      <c r="A35" s="701" t="s">
        <v>581</v>
      </c>
      <c r="B35" s="701" t="s">
        <v>763</v>
      </c>
      <c r="C35" s="701" t="s">
        <v>3594</v>
      </c>
      <c r="D35" s="702"/>
      <c r="E35" s="702"/>
      <c r="F35" s="702" t="s">
        <v>3375</v>
      </c>
      <c r="G35" s="702"/>
      <c r="H35" s="702" t="s">
        <v>3375</v>
      </c>
    </row>
    <row r="36" spans="1:8" ht="36" x14ac:dyDescent="0.3">
      <c r="A36" s="701" t="s">
        <v>581</v>
      </c>
      <c r="B36" s="701" t="s">
        <v>763</v>
      </c>
      <c r="C36" s="701" t="s">
        <v>3595</v>
      </c>
      <c r="D36" s="702"/>
      <c r="E36" s="702" t="s">
        <v>3375</v>
      </c>
      <c r="F36" s="702" t="s">
        <v>3375</v>
      </c>
      <c r="G36" s="702"/>
      <c r="H36" s="702" t="s">
        <v>3375</v>
      </c>
    </row>
    <row r="37" spans="1:8" ht="72" x14ac:dyDescent="0.3">
      <c r="A37" s="701" t="s">
        <v>581</v>
      </c>
      <c r="B37" s="701" t="s">
        <v>763</v>
      </c>
      <c r="C37" s="701" t="s">
        <v>3596</v>
      </c>
      <c r="D37" s="702"/>
      <c r="E37" s="702"/>
      <c r="F37" s="702" t="s">
        <v>3375</v>
      </c>
      <c r="G37" s="702"/>
      <c r="H37" s="702" t="s">
        <v>3375</v>
      </c>
    </row>
    <row r="38" spans="1:8" ht="54" x14ac:dyDescent="0.3">
      <c r="A38" s="701" t="s">
        <v>581</v>
      </c>
      <c r="B38" s="701" t="s">
        <v>763</v>
      </c>
      <c r="C38" s="701" t="s">
        <v>3597</v>
      </c>
      <c r="D38" s="702" t="s">
        <v>3375</v>
      </c>
      <c r="E38" s="702" t="s">
        <v>3375</v>
      </c>
      <c r="F38" s="702" t="s">
        <v>3375</v>
      </c>
      <c r="G38" s="702"/>
      <c r="H38" s="702" t="s">
        <v>3375</v>
      </c>
    </row>
    <row r="39" spans="1:8" ht="36" x14ac:dyDescent="0.3">
      <c r="A39" s="701" t="s">
        <v>581</v>
      </c>
      <c r="B39" s="701" t="s">
        <v>763</v>
      </c>
      <c r="C39" s="701" t="s">
        <v>3598</v>
      </c>
      <c r="D39" s="702"/>
      <c r="E39" s="702"/>
      <c r="F39" s="702" t="s">
        <v>3375</v>
      </c>
      <c r="G39" s="702"/>
      <c r="H39" s="702" t="s">
        <v>3375</v>
      </c>
    </row>
    <row r="40" spans="1:8" ht="36" x14ac:dyDescent="0.3">
      <c r="A40" s="701" t="s">
        <v>581</v>
      </c>
      <c r="B40" s="701" t="s">
        <v>763</v>
      </c>
      <c r="C40" s="701" t="s">
        <v>3599</v>
      </c>
      <c r="D40" s="702"/>
      <c r="E40" s="702"/>
      <c r="F40" s="702" t="s">
        <v>3375</v>
      </c>
      <c r="G40" s="702"/>
      <c r="H40" s="702" t="s">
        <v>3375</v>
      </c>
    </row>
    <row r="41" spans="1:8" ht="54" x14ac:dyDescent="0.3">
      <c r="A41" s="701" t="s">
        <v>581</v>
      </c>
      <c r="B41" s="701" t="s">
        <v>763</v>
      </c>
      <c r="C41" s="701" t="s">
        <v>3600</v>
      </c>
      <c r="D41" s="702"/>
      <c r="E41" s="702"/>
      <c r="F41" s="702" t="s">
        <v>3375</v>
      </c>
      <c r="G41" s="702"/>
      <c r="H41" s="702" t="s">
        <v>3375</v>
      </c>
    </row>
    <row r="42" spans="1:8" ht="72" x14ac:dyDescent="0.3">
      <c r="A42" s="701" t="s">
        <v>581</v>
      </c>
      <c r="B42" s="701" t="s">
        <v>763</v>
      </c>
      <c r="C42" s="701" t="s">
        <v>3601</v>
      </c>
      <c r="D42" s="702"/>
      <c r="E42" s="702"/>
      <c r="F42" s="702" t="s">
        <v>3375</v>
      </c>
      <c r="G42" s="702"/>
      <c r="H42" s="702" t="s">
        <v>3375</v>
      </c>
    </row>
    <row r="43" spans="1:8" ht="36" x14ac:dyDescent="0.3">
      <c r="A43" s="701" t="s">
        <v>581</v>
      </c>
      <c r="B43" s="701" t="s">
        <v>763</v>
      </c>
      <c r="C43" s="701" t="s">
        <v>3602</v>
      </c>
      <c r="D43" s="702"/>
      <c r="E43" s="702"/>
      <c r="F43" s="702" t="s">
        <v>3375</v>
      </c>
      <c r="G43" s="702"/>
      <c r="H43" s="702" t="s">
        <v>3375</v>
      </c>
    </row>
    <row r="44" spans="1:8" ht="36" x14ac:dyDescent="0.3">
      <c r="A44" s="701" t="s">
        <v>581</v>
      </c>
      <c r="B44" s="701" t="s">
        <v>763</v>
      </c>
      <c r="C44" s="701" t="s">
        <v>3603</v>
      </c>
      <c r="D44" s="702"/>
      <c r="E44" s="702"/>
      <c r="F44" s="702" t="s">
        <v>3375</v>
      </c>
      <c r="G44" s="702"/>
      <c r="H44" s="702" t="s">
        <v>3375</v>
      </c>
    </row>
    <row r="45" spans="1:8" ht="36" x14ac:dyDescent="0.3">
      <c r="A45" s="701" t="s">
        <v>581</v>
      </c>
      <c r="B45" s="701" t="s">
        <v>763</v>
      </c>
      <c r="C45" s="701" t="s">
        <v>3604</v>
      </c>
      <c r="D45" s="702"/>
      <c r="E45" s="702"/>
      <c r="F45" s="702" t="s">
        <v>3375</v>
      </c>
      <c r="G45" s="702"/>
      <c r="H45" s="702" t="s">
        <v>3375</v>
      </c>
    </row>
    <row r="46" spans="1:8" ht="54" x14ac:dyDescent="0.3">
      <c r="A46" s="701" t="s">
        <v>581</v>
      </c>
      <c r="B46" s="701" t="s">
        <v>763</v>
      </c>
      <c r="C46" s="701" t="s">
        <v>3605</v>
      </c>
      <c r="D46" s="702"/>
      <c r="E46" s="702"/>
      <c r="F46" s="702" t="s">
        <v>3375</v>
      </c>
      <c r="G46" s="702"/>
      <c r="H46" s="702" t="s">
        <v>3375</v>
      </c>
    </row>
    <row r="47" spans="1:8" ht="36" x14ac:dyDescent="0.3">
      <c r="A47" s="701" t="s">
        <v>581</v>
      </c>
      <c r="B47" s="701" t="s">
        <v>763</v>
      </c>
      <c r="C47" s="701" t="s">
        <v>3606</v>
      </c>
      <c r="D47" s="702"/>
      <c r="E47" s="702"/>
      <c r="F47" s="702" t="s">
        <v>3375</v>
      </c>
      <c r="G47" s="702"/>
      <c r="H47" s="702" t="s">
        <v>3375</v>
      </c>
    </row>
    <row r="48" spans="1:8" ht="54" x14ac:dyDescent="0.3">
      <c r="A48" s="701" t="s">
        <v>581</v>
      </c>
      <c r="B48" s="701" t="s">
        <v>815</v>
      </c>
      <c r="C48" s="701" t="s">
        <v>3607</v>
      </c>
      <c r="D48" s="702" t="s">
        <v>3375</v>
      </c>
      <c r="E48" s="702"/>
      <c r="F48" s="702" t="s">
        <v>3375</v>
      </c>
      <c r="G48" s="702"/>
      <c r="H48" s="702" t="s">
        <v>3375</v>
      </c>
    </row>
    <row r="49" spans="1:8" ht="54" x14ac:dyDescent="0.3">
      <c r="A49" s="701" t="s">
        <v>581</v>
      </c>
      <c r="B49" s="701" t="s">
        <v>815</v>
      </c>
      <c r="C49" s="701" t="s">
        <v>3608</v>
      </c>
      <c r="D49" s="702"/>
      <c r="E49" s="702" t="s">
        <v>3375</v>
      </c>
      <c r="F49" s="702"/>
      <c r="G49" s="702"/>
      <c r="H49" s="702" t="s">
        <v>3375</v>
      </c>
    </row>
    <row r="50" spans="1:8" ht="72" x14ac:dyDescent="0.3">
      <c r="A50" s="701" t="s">
        <v>581</v>
      </c>
      <c r="B50" s="701" t="s">
        <v>815</v>
      </c>
      <c r="C50" s="701" t="s">
        <v>3609</v>
      </c>
      <c r="D50" s="702"/>
      <c r="E50" s="702" t="s">
        <v>3375</v>
      </c>
      <c r="F50" s="702"/>
      <c r="G50" s="702"/>
      <c r="H50" s="702" t="s">
        <v>3375</v>
      </c>
    </row>
    <row r="51" spans="1:8" ht="90" x14ac:dyDescent="0.3">
      <c r="A51" s="701" t="s">
        <v>581</v>
      </c>
      <c r="B51" s="701" t="s">
        <v>815</v>
      </c>
      <c r="C51" s="701" t="s">
        <v>3610</v>
      </c>
      <c r="D51" s="702"/>
      <c r="E51" s="702" t="s">
        <v>3375</v>
      </c>
      <c r="F51" s="702"/>
      <c r="G51" s="702"/>
      <c r="H51" s="702" t="s">
        <v>3375</v>
      </c>
    </row>
    <row r="52" spans="1:8" ht="36" x14ac:dyDescent="0.3">
      <c r="A52" s="701" t="s">
        <v>581</v>
      </c>
      <c r="B52" s="701" t="s">
        <v>815</v>
      </c>
      <c r="C52" s="701" t="s">
        <v>3611</v>
      </c>
      <c r="D52" s="702"/>
      <c r="E52" s="702" t="s">
        <v>3375</v>
      </c>
      <c r="F52" s="702"/>
      <c r="G52" s="702"/>
      <c r="H52" s="702" t="s">
        <v>3375</v>
      </c>
    </row>
    <row r="53" spans="1:8" ht="54" x14ac:dyDescent="0.3">
      <c r="A53" s="701" t="s">
        <v>837</v>
      </c>
      <c r="B53" s="701" t="s">
        <v>838</v>
      </c>
      <c r="C53" s="701" t="s">
        <v>3494</v>
      </c>
      <c r="D53" s="702"/>
      <c r="E53" s="702"/>
      <c r="F53" s="702"/>
      <c r="G53" s="702"/>
      <c r="H53" s="702" t="s">
        <v>3375</v>
      </c>
    </row>
    <row r="54" spans="1:8" ht="36" x14ac:dyDescent="0.3">
      <c r="A54" s="701" t="s">
        <v>837</v>
      </c>
      <c r="B54" s="701" t="s">
        <v>838</v>
      </c>
      <c r="C54" s="701" t="s">
        <v>3495</v>
      </c>
      <c r="D54" s="702"/>
      <c r="E54" s="702"/>
      <c r="F54" s="702"/>
      <c r="G54" s="702"/>
      <c r="H54" s="702" t="s">
        <v>3375</v>
      </c>
    </row>
    <row r="55" spans="1:8" ht="54" x14ac:dyDescent="0.3">
      <c r="A55" s="701" t="s">
        <v>837</v>
      </c>
      <c r="B55" s="701" t="s">
        <v>3496</v>
      </c>
      <c r="C55" s="701" t="s">
        <v>3612</v>
      </c>
      <c r="D55" s="702" t="s">
        <v>3375</v>
      </c>
      <c r="E55" s="702"/>
      <c r="F55" s="702"/>
      <c r="G55" s="702"/>
      <c r="H55" s="702" t="s">
        <v>3375</v>
      </c>
    </row>
    <row r="56" spans="1:8" ht="36" x14ac:dyDescent="0.3">
      <c r="A56" s="701" t="s">
        <v>837</v>
      </c>
      <c r="B56" s="701" t="s">
        <v>3497</v>
      </c>
      <c r="C56" s="701" t="s">
        <v>3613</v>
      </c>
      <c r="D56" s="702"/>
      <c r="E56" s="702"/>
      <c r="F56" s="702"/>
      <c r="G56" s="702"/>
      <c r="H56" s="702" t="s">
        <v>3375</v>
      </c>
    </row>
    <row r="57" spans="1:8" ht="54" x14ac:dyDescent="0.3">
      <c r="A57" s="701" t="s">
        <v>837</v>
      </c>
      <c r="B57" s="701" t="s">
        <v>3497</v>
      </c>
      <c r="C57" s="701" t="s">
        <v>3614</v>
      </c>
      <c r="D57" s="702"/>
      <c r="E57" s="702"/>
      <c r="F57" s="702" t="s">
        <v>3375</v>
      </c>
      <c r="G57" s="702"/>
      <c r="H57" s="702" t="s">
        <v>3375</v>
      </c>
    </row>
    <row r="58" spans="1:8" ht="36" x14ac:dyDescent="0.3">
      <c r="A58" s="701" t="s">
        <v>837</v>
      </c>
      <c r="B58" s="701" t="s">
        <v>3497</v>
      </c>
      <c r="C58" s="701" t="s">
        <v>3498</v>
      </c>
      <c r="D58" s="702"/>
      <c r="E58" s="702"/>
      <c r="F58" s="702"/>
      <c r="G58" s="702"/>
      <c r="H58" s="702" t="s">
        <v>3375</v>
      </c>
    </row>
    <row r="59" spans="1:8" ht="36" x14ac:dyDescent="0.3">
      <c r="A59" s="701" t="s">
        <v>837</v>
      </c>
      <c r="B59" s="701" t="s">
        <v>873</v>
      </c>
      <c r="C59" s="701" t="s">
        <v>3615</v>
      </c>
      <c r="D59" s="702"/>
      <c r="E59" s="702"/>
      <c r="F59" s="702"/>
      <c r="G59" s="702"/>
      <c r="H59" s="702" t="s">
        <v>3375</v>
      </c>
    </row>
    <row r="60" spans="1:8" ht="36" x14ac:dyDescent="0.3">
      <c r="A60" s="701" t="s">
        <v>837</v>
      </c>
      <c r="B60" s="701" t="s">
        <v>873</v>
      </c>
      <c r="C60" s="701" t="s">
        <v>3499</v>
      </c>
      <c r="D60" s="702"/>
      <c r="E60" s="702"/>
      <c r="F60" s="702"/>
      <c r="G60" s="702"/>
      <c r="H60" s="702" t="s">
        <v>3375</v>
      </c>
    </row>
    <row r="61" spans="1:8" ht="36" x14ac:dyDescent="0.3">
      <c r="A61" s="701" t="s">
        <v>837</v>
      </c>
      <c r="B61" s="701" t="s">
        <v>873</v>
      </c>
      <c r="C61" s="701" t="s">
        <v>3616</v>
      </c>
      <c r="D61" s="702"/>
      <c r="E61" s="702"/>
      <c r="F61" s="702"/>
      <c r="G61" s="702"/>
      <c r="H61" s="702" t="s">
        <v>3375</v>
      </c>
    </row>
    <row r="62" spans="1:8" ht="54" x14ac:dyDescent="0.3">
      <c r="A62" s="701" t="s">
        <v>837</v>
      </c>
      <c r="B62" s="701" t="s">
        <v>894</v>
      </c>
      <c r="C62" s="701" t="s">
        <v>3500</v>
      </c>
      <c r="D62" s="702"/>
      <c r="E62" s="702"/>
      <c r="F62" s="702"/>
      <c r="G62" s="702"/>
      <c r="H62" s="702" t="s">
        <v>3375</v>
      </c>
    </row>
    <row r="63" spans="1:8" ht="18" x14ac:dyDescent="0.3">
      <c r="A63" s="701" t="s">
        <v>837</v>
      </c>
      <c r="B63" s="701" t="s">
        <v>900</v>
      </c>
      <c r="C63" s="701" t="s">
        <v>3501</v>
      </c>
      <c r="D63" s="702"/>
      <c r="E63" s="702"/>
      <c r="F63" s="702"/>
      <c r="G63" s="702"/>
      <c r="H63" s="702" t="s">
        <v>3375</v>
      </c>
    </row>
    <row r="64" spans="1:8" ht="36" x14ac:dyDescent="0.3">
      <c r="A64" s="701" t="s">
        <v>837</v>
      </c>
      <c r="B64" s="701" t="s">
        <v>900</v>
      </c>
      <c r="C64" s="701" t="s">
        <v>3502</v>
      </c>
      <c r="D64" s="702"/>
      <c r="E64" s="702"/>
      <c r="F64" s="702"/>
      <c r="G64" s="702"/>
      <c r="H64" s="702" t="s">
        <v>3375</v>
      </c>
    </row>
    <row r="65" spans="1:8" ht="72" x14ac:dyDescent="0.3">
      <c r="A65" s="701" t="s">
        <v>837</v>
      </c>
      <c r="B65" s="701" t="s">
        <v>900</v>
      </c>
      <c r="C65" s="701" t="s">
        <v>3503</v>
      </c>
      <c r="D65" s="702"/>
      <c r="E65" s="702"/>
      <c r="F65" s="702"/>
      <c r="G65" s="702"/>
      <c r="H65" s="702" t="s">
        <v>3375</v>
      </c>
    </row>
    <row r="66" spans="1:8" ht="90" x14ac:dyDescent="0.3">
      <c r="A66" s="701" t="s">
        <v>918</v>
      </c>
      <c r="B66" s="701" t="s">
        <v>919</v>
      </c>
      <c r="C66" s="701" t="s">
        <v>3617</v>
      </c>
      <c r="D66" s="702"/>
      <c r="E66" s="702" t="s">
        <v>3375</v>
      </c>
      <c r="F66" s="702"/>
      <c r="G66" s="702"/>
      <c r="H66" s="702" t="s">
        <v>3375</v>
      </c>
    </row>
    <row r="67" spans="1:8" ht="54" x14ac:dyDescent="0.3">
      <c r="A67" s="701" t="s">
        <v>918</v>
      </c>
      <c r="B67" s="701" t="s">
        <v>919</v>
      </c>
      <c r="C67" s="701" t="s">
        <v>3618</v>
      </c>
      <c r="D67" s="702"/>
      <c r="E67" s="702"/>
      <c r="F67" s="702"/>
      <c r="G67" s="702"/>
      <c r="H67" s="702" t="s">
        <v>3375</v>
      </c>
    </row>
    <row r="68" spans="1:8" ht="108" x14ac:dyDescent="0.3">
      <c r="A68" s="701" t="s">
        <v>918</v>
      </c>
      <c r="B68" s="701" t="s">
        <v>919</v>
      </c>
      <c r="C68" s="701" t="s">
        <v>3873</v>
      </c>
      <c r="D68" s="702"/>
      <c r="E68" s="702" t="s">
        <v>3375</v>
      </c>
      <c r="F68" s="702"/>
      <c r="G68" s="702"/>
      <c r="H68" s="702" t="s">
        <v>3375</v>
      </c>
    </row>
    <row r="69" spans="1:8" ht="54" x14ac:dyDescent="0.3">
      <c r="A69" s="701" t="s">
        <v>918</v>
      </c>
      <c r="B69" s="701" t="s">
        <v>919</v>
      </c>
      <c r="C69" s="701" t="s">
        <v>3619</v>
      </c>
      <c r="D69" s="702"/>
      <c r="E69" s="702"/>
      <c r="F69" s="702"/>
      <c r="G69" s="702"/>
      <c r="H69" s="702" t="s">
        <v>3375</v>
      </c>
    </row>
    <row r="70" spans="1:8" ht="72" x14ac:dyDescent="0.3">
      <c r="A70" s="701" t="s">
        <v>918</v>
      </c>
      <c r="B70" s="701" t="s">
        <v>919</v>
      </c>
      <c r="C70" s="701" t="s">
        <v>3620</v>
      </c>
      <c r="D70" s="702"/>
      <c r="E70" s="702"/>
      <c r="F70" s="702"/>
      <c r="G70" s="702"/>
      <c r="H70" s="702" t="s">
        <v>3375</v>
      </c>
    </row>
    <row r="71" spans="1:8" ht="36" x14ac:dyDescent="0.3">
      <c r="A71" s="701" t="s">
        <v>918</v>
      </c>
      <c r="B71" s="701" t="s">
        <v>927</v>
      </c>
      <c r="C71" s="701" t="s">
        <v>3504</v>
      </c>
      <c r="D71" s="702"/>
      <c r="E71" s="702"/>
      <c r="F71" s="702" t="s">
        <v>3375</v>
      </c>
      <c r="G71" s="702"/>
      <c r="H71" s="702" t="s">
        <v>3375</v>
      </c>
    </row>
    <row r="72" spans="1:8" ht="54" x14ac:dyDescent="0.3">
      <c r="A72" s="701" t="s">
        <v>918</v>
      </c>
      <c r="B72" s="701" t="s">
        <v>927</v>
      </c>
      <c r="C72" s="701" t="s">
        <v>3621</v>
      </c>
      <c r="D72" s="702"/>
      <c r="E72" s="702"/>
      <c r="F72" s="702" t="s">
        <v>3375</v>
      </c>
      <c r="G72" s="702"/>
      <c r="H72" s="702" t="s">
        <v>3375</v>
      </c>
    </row>
    <row r="73" spans="1:8" ht="54" x14ac:dyDescent="0.3">
      <c r="A73" s="701" t="s">
        <v>918</v>
      </c>
      <c r="B73" s="701" t="s">
        <v>927</v>
      </c>
      <c r="C73" s="701" t="s">
        <v>3505</v>
      </c>
      <c r="D73" s="702"/>
      <c r="E73" s="702"/>
      <c r="F73" s="702" t="s">
        <v>3375</v>
      </c>
      <c r="G73" s="702"/>
      <c r="H73" s="702" t="s">
        <v>3375</v>
      </c>
    </row>
    <row r="74" spans="1:8" ht="36" x14ac:dyDescent="0.3">
      <c r="A74" s="701" t="s">
        <v>918</v>
      </c>
      <c r="B74" s="701" t="s">
        <v>927</v>
      </c>
      <c r="C74" s="701" t="s">
        <v>3506</v>
      </c>
      <c r="D74" s="702"/>
      <c r="E74" s="702"/>
      <c r="F74" s="702"/>
      <c r="G74" s="702"/>
      <c r="H74" s="702" t="s">
        <v>3375</v>
      </c>
    </row>
    <row r="75" spans="1:8" ht="36" x14ac:dyDescent="0.3">
      <c r="A75" s="701" t="s">
        <v>918</v>
      </c>
      <c r="B75" s="701" t="s">
        <v>927</v>
      </c>
      <c r="C75" s="701" t="s">
        <v>3622</v>
      </c>
      <c r="D75" s="702"/>
      <c r="E75" s="702"/>
      <c r="F75" s="702" t="s">
        <v>3375</v>
      </c>
      <c r="G75" s="702"/>
      <c r="H75" s="702" t="s">
        <v>3375</v>
      </c>
    </row>
    <row r="76" spans="1:8" ht="54" x14ac:dyDescent="0.3">
      <c r="A76" s="701" t="s">
        <v>918</v>
      </c>
      <c r="B76" s="701" t="s">
        <v>3507</v>
      </c>
      <c r="C76" s="701" t="s">
        <v>3623</v>
      </c>
      <c r="D76" s="702"/>
      <c r="E76" s="702"/>
      <c r="F76" s="702" t="s">
        <v>3375</v>
      </c>
      <c r="G76" s="702"/>
      <c r="H76" s="702" t="s">
        <v>3375</v>
      </c>
    </row>
    <row r="77" spans="1:8" ht="36" x14ac:dyDescent="0.3">
      <c r="A77" s="701" t="s">
        <v>918</v>
      </c>
      <c r="B77" s="701" t="s">
        <v>3507</v>
      </c>
      <c r="C77" s="701" t="s">
        <v>3508</v>
      </c>
      <c r="D77" s="702"/>
      <c r="E77" s="702"/>
      <c r="F77" s="702"/>
      <c r="G77" s="702"/>
      <c r="H77" s="702" t="s">
        <v>3375</v>
      </c>
    </row>
    <row r="78" spans="1:8" ht="54" x14ac:dyDescent="0.3">
      <c r="A78" s="701" t="s">
        <v>918</v>
      </c>
      <c r="B78" s="701" t="s">
        <v>3507</v>
      </c>
      <c r="C78" s="701" t="s">
        <v>3893</v>
      </c>
      <c r="D78" s="702"/>
      <c r="E78" s="702"/>
      <c r="F78" s="702"/>
      <c r="G78" s="702"/>
      <c r="H78" s="702" t="s">
        <v>3375</v>
      </c>
    </row>
    <row r="79" spans="1:8" ht="54" x14ac:dyDescent="0.3">
      <c r="A79" s="701" t="s">
        <v>918</v>
      </c>
      <c r="B79" s="701" t="s">
        <v>3507</v>
      </c>
      <c r="C79" s="701" t="s">
        <v>3624</v>
      </c>
      <c r="D79" s="702"/>
      <c r="E79" s="702"/>
      <c r="F79" s="702"/>
      <c r="G79" s="702"/>
      <c r="H79" s="702" t="s">
        <v>3375</v>
      </c>
    </row>
    <row r="80" spans="1:8" ht="54" x14ac:dyDescent="0.3">
      <c r="A80" s="701" t="s">
        <v>918</v>
      </c>
      <c r="B80" s="701" t="s">
        <v>3507</v>
      </c>
      <c r="C80" s="701" t="s">
        <v>3625</v>
      </c>
      <c r="D80" s="702"/>
      <c r="E80" s="702" t="s">
        <v>3375</v>
      </c>
      <c r="F80" s="702"/>
      <c r="G80" s="702"/>
      <c r="H80" s="702" t="s">
        <v>3375</v>
      </c>
    </row>
    <row r="81" spans="1:8" ht="54" x14ac:dyDescent="0.3">
      <c r="A81" s="701" t="s">
        <v>918</v>
      </c>
      <c r="B81" s="701" t="s">
        <v>979</v>
      </c>
      <c r="C81" s="701" t="s">
        <v>3626</v>
      </c>
      <c r="D81" s="702" t="s">
        <v>3375</v>
      </c>
      <c r="E81" s="702"/>
      <c r="F81" s="702"/>
      <c r="G81" s="702"/>
      <c r="H81" s="702" t="s">
        <v>3375</v>
      </c>
    </row>
    <row r="82" spans="1:8" ht="54" x14ac:dyDescent="0.3">
      <c r="A82" s="701" t="s">
        <v>918</v>
      </c>
      <c r="B82" s="701" t="s">
        <v>979</v>
      </c>
      <c r="C82" s="701" t="s">
        <v>3626</v>
      </c>
      <c r="D82" s="702"/>
      <c r="E82" s="702"/>
      <c r="F82" s="702"/>
      <c r="G82" s="702"/>
      <c r="H82" s="702" t="s">
        <v>3375</v>
      </c>
    </row>
    <row r="83" spans="1:8" ht="36" x14ac:dyDescent="0.3">
      <c r="A83" s="701" t="s">
        <v>918</v>
      </c>
      <c r="B83" s="701" t="s">
        <v>982</v>
      </c>
      <c r="C83" s="701" t="s">
        <v>3509</v>
      </c>
      <c r="D83" s="702"/>
      <c r="E83" s="702"/>
      <c r="F83" s="702"/>
      <c r="G83" s="702"/>
      <c r="H83" s="702" t="s">
        <v>3375</v>
      </c>
    </row>
    <row r="84" spans="1:8" ht="36" x14ac:dyDescent="0.3">
      <c r="A84" s="701" t="s">
        <v>918</v>
      </c>
      <c r="B84" s="701" t="s">
        <v>982</v>
      </c>
      <c r="C84" s="701" t="s">
        <v>3627</v>
      </c>
      <c r="D84" s="702"/>
      <c r="E84" s="702" t="s">
        <v>3375</v>
      </c>
      <c r="F84" s="702"/>
      <c r="G84" s="702"/>
      <c r="H84" s="702" t="s">
        <v>3375</v>
      </c>
    </row>
    <row r="85" spans="1:8" ht="36" x14ac:dyDescent="0.3">
      <c r="A85" s="701" t="s">
        <v>918</v>
      </c>
      <c r="B85" s="701" t="s">
        <v>982</v>
      </c>
      <c r="C85" s="701" t="s">
        <v>3510</v>
      </c>
      <c r="D85" s="702"/>
      <c r="E85" s="702"/>
      <c r="F85" s="702"/>
      <c r="G85" s="702"/>
      <c r="H85" s="702" t="s">
        <v>3375</v>
      </c>
    </row>
    <row r="86" spans="1:8" ht="36" x14ac:dyDescent="0.3">
      <c r="A86" s="701" t="s">
        <v>918</v>
      </c>
      <c r="B86" s="701" t="s">
        <v>982</v>
      </c>
      <c r="C86" s="701" t="s">
        <v>3511</v>
      </c>
      <c r="D86" s="702"/>
      <c r="E86" s="702" t="s">
        <v>3375</v>
      </c>
      <c r="F86" s="702"/>
      <c r="G86" s="702"/>
      <c r="H86" s="702" t="s">
        <v>3375</v>
      </c>
    </row>
    <row r="87" spans="1:8" ht="36" x14ac:dyDescent="0.3">
      <c r="A87" s="701" t="s">
        <v>918</v>
      </c>
      <c r="B87" s="701" t="s">
        <v>982</v>
      </c>
      <c r="C87" s="701" t="s">
        <v>3628</v>
      </c>
      <c r="D87" s="702"/>
      <c r="E87" s="702" t="s">
        <v>3375</v>
      </c>
      <c r="F87" s="702"/>
      <c r="G87" s="702"/>
      <c r="H87" s="702" t="s">
        <v>3375</v>
      </c>
    </row>
    <row r="88" spans="1:8" ht="54" x14ac:dyDescent="0.3">
      <c r="A88" s="701" t="s">
        <v>918</v>
      </c>
      <c r="B88" s="701" t="s">
        <v>999</v>
      </c>
      <c r="C88" s="701" t="s">
        <v>3629</v>
      </c>
      <c r="D88" s="702" t="s">
        <v>3375</v>
      </c>
      <c r="E88" s="702"/>
      <c r="F88" s="702"/>
      <c r="G88" s="702"/>
      <c r="H88" s="702"/>
    </row>
    <row r="89" spans="1:8" ht="54" x14ac:dyDescent="0.3">
      <c r="A89" s="701" t="s">
        <v>918</v>
      </c>
      <c r="B89" s="701" t="s">
        <v>999</v>
      </c>
      <c r="C89" s="701" t="s">
        <v>3629</v>
      </c>
      <c r="D89" s="702" t="s">
        <v>3375</v>
      </c>
      <c r="E89" s="702"/>
      <c r="F89" s="702"/>
      <c r="G89" s="702"/>
      <c r="H89" s="702" t="s">
        <v>3375</v>
      </c>
    </row>
    <row r="90" spans="1:8" ht="36" x14ac:dyDescent="0.3">
      <c r="A90" s="701" t="s">
        <v>918</v>
      </c>
      <c r="B90" s="701" t="s">
        <v>999</v>
      </c>
      <c r="C90" s="701" t="s">
        <v>3630</v>
      </c>
      <c r="D90" s="702" t="s">
        <v>3375</v>
      </c>
      <c r="E90" s="702"/>
      <c r="F90" s="702"/>
      <c r="G90" s="702"/>
      <c r="H90" s="702"/>
    </row>
    <row r="91" spans="1:8" ht="36" x14ac:dyDescent="0.3">
      <c r="A91" s="701" t="s">
        <v>918</v>
      </c>
      <c r="B91" s="701" t="s">
        <v>999</v>
      </c>
      <c r="C91" s="701" t="s">
        <v>3630</v>
      </c>
      <c r="D91" s="702" t="s">
        <v>3375</v>
      </c>
      <c r="E91" s="702"/>
      <c r="F91" s="702"/>
      <c r="G91" s="702"/>
      <c r="H91" s="702" t="s">
        <v>3375</v>
      </c>
    </row>
    <row r="92" spans="1:8" ht="54" x14ac:dyDescent="0.3">
      <c r="A92" s="701" t="s">
        <v>1008</v>
      </c>
      <c r="B92" s="701" t="s">
        <v>3512</v>
      </c>
      <c r="C92" s="701" t="s">
        <v>3631</v>
      </c>
      <c r="D92" s="702" t="s">
        <v>3375</v>
      </c>
      <c r="E92" s="702" t="s">
        <v>3375</v>
      </c>
      <c r="F92" s="702"/>
      <c r="G92" s="702"/>
      <c r="H92" s="702" t="s">
        <v>3375</v>
      </c>
    </row>
    <row r="93" spans="1:8" ht="54" x14ac:dyDescent="0.3">
      <c r="A93" s="701" t="s">
        <v>1008</v>
      </c>
      <c r="B93" s="701" t="s">
        <v>3512</v>
      </c>
      <c r="C93" s="701" t="s">
        <v>3632</v>
      </c>
      <c r="D93" s="702"/>
      <c r="E93" s="702" t="s">
        <v>3375</v>
      </c>
      <c r="F93" s="702"/>
      <c r="G93" s="702"/>
      <c r="H93" s="702" t="s">
        <v>3375</v>
      </c>
    </row>
    <row r="94" spans="1:8" ht="54" x14ac:dyDescent="0.3">
      <c r="A94" s="701" t="s">
        <v>1008</v>
      </c>
      <c r="B94" s="701" t="s">
        <v>3512</v>
      </c>
      <c r="C94" s="701" t="s">
        <v>3633</v>
      </c>
      <c r="D94" s="702"/>
      <c r="E94" s="702" t="s">
        <v>3375</v>
      </c>
      <c r="F94" s="702"/>
      <c r="G94" s="702"/>
      <c r="H94" s="702" t="s">
        <v>3375</v>
      </c>
    </row>
    <row r="95" spans="1:8" ht="54" x14ac:dyDescent="0.3">
      <c r="A95" s="701" t="s">
        <v>1008</v>
      </c>
      <c r="B95" s="701" t="s">
        <v>3512</v>
      </c>
      <c r="C95" s="701" t="s">
        <v>3634</v>
      </c>
      <c r="D95" s="702"/>
      <c r="E95" s="702" t="s">
        <v>3375</v>
      </c>
      <c r="F95" s="702"/>
      <c r="G95" s="702"/>
      <c r="H95" s="702" t="s">
        <v>3375</v>
      </c>
    </row>
    <row r="96" spans="1:8" ht="54" x14ac:dyDescent="0.3">
      <c r="A96" s="701" t="s">
        <v>1008</v>
      </c>
      <c r="B96" s="701" t="s">
        <v>3512</v>
      </c>
      <c r="C96" s="701" t="s">
        <v>3635</v>
      </c>
      <c r="D96" s="702"/>
      <c r="E96" s="702" t="s">
        <v>3375</v>
      </c>
      <c r="F96" s="702"/>
      <c r="G96" s="702"/>
      <c r="H96" s="702" t="s">
        <v>3375</v>
      </c>
    </row>
    <row r="97" spans="1:8" ht="54" x14ac:dyDescent="0.3">
      <c r="A97" s="701" t="s">
        <v>1008</v>
      </c>
      <c r="B97" s="701" t="s">
        <v>3512</v>
      </c>
      <c r="C97" s="701" t="s">
        <v>3636</v>
      </c>
      <c r="D97" s="702"/>
      <c r="E97" s="702"/>
      <c r="F97" s="702"/>
      <c r="G97" s="702"/>
      <c r="H97" s="702" t="s">
        <v>3375</v>
      </c>
    </row>
    <row r="98" spans="1:8" ht="54" x14ac:dyDescent="0.3">
      <c r="A98" s="701" t="s">
        <v>1008</v>
      </c>
      <c r="B98" s="701" t="s">
        <v>3513</v>
      </c>
      <c r="C98" s="701" t="s">
        <v>3894</v>
      </c>
      <c r="D98" s="702"/>
      <c r="E98" s="702" t="s">
        <v>3375</v>
      </c>
      <c r="F98" s="702"/>
      <c r="G98" s="702"/>
      <c r="H98" s="702" t="s">
        <v>3375</v>
      </c>
    </row>
    <row r="99" spans="1:8" ht="54" x14ac:dyDescent="0.3">
      <c r="A99" s="701" t="s">
        <v>1008</v>
      </c>
      <c r="B99" s="701" t="s">
        <v>3513</v>
      </c>
      <c r="C99" s="701" t="s">
        <v>3637</v>
      </c>
      <c r="D99" s="702"/>
      <c r="E99" s="702" t="s">
        <v>3375</v>
      </c>
      <c r="F99" s="702"/>
      <c r="G99" s="702"/>
      <c r="H99" s="702" t="s">
        <v>3375</v>
      </c>
    </row>
    <row r="100" spans="1:8" ht="36" x14ac:dyDescent="0.3">
      <c r="A100" s="701" t="s">
        <v>1008</v>
      </c>
      <c r="B100" s="701" t="s">
        <v>3513</v>
      </c>
      <c r="C100" s="701" t="s">
        <v>3638</v>
      </c>
      <c r="D100" s="702"/>
      <c r="E100" s="702" t="s">
        <v>3375</v>
      </c>
      <c r="F100" s="702"/>
      <c r="G100" s="702"/>
      <c r="H100" s="702" t="s">
        <v>3375</v>
      </c>
    </row>
    <row r="101" spans="1:8" ht="54" x14ac:dyDescent="0.3">
      <c r="A101" s="701" t="s">
        <v>1008</v>
      </c>
      <c r="B101" s="701" t="s">
        <v>3513</v>
      </c>
      <c r="C101" s="701" t="s">
        <v>3895</v>
      </c>
      <c r="D101" s="702"/>
      <c r="E101" s="702" t="s">
        <v>3375</v>
      </c>
      <c r="F101" s="702"/>
      <c r="G101" s="702"/>
      <c r="H101" s="702" t="s">
        <v>3375</v>
      </c>
    </row>
    <row r="102" spans="1:8" ht="36" x14ac:dyDescent="0.3">
      <c r="A102" s="701" t="s">
        <v>1008</v>
      </c>
      <c r="B102" s="701" t="s">
        <v>3513</v>
      </c>
      <c r="C102" s="701" t="s">
        <v>3639</v>
      </c>
      <c r="D102" s="702"/>
      <c r="E102" s="702" t="s">
        <v>3375</v>
      </c>
      <c r="F102" s="702"/>
      <c r="G102" s="702"/>
      <c r="H102" s="702" t="s">
        <v>3375</v>
      </c>
    </row>
    <row r="103" spans="1:8" ht="54" x14ac:dyDescent="0.3">
      <c r="A103" s="701" t="s">
        <v>1008</v>
      </c>
      <c r="B103" s="701" t="s">
        <v>3514</v>
      </c>
      <c r="C103" s="701" t="s">
        <v>3640</v>
      </c>
      <c r="D103" s="702"/>
      <c r="E103" s="702" t="s">
        <v>3375</v>
      </c>
      <c r="F103" s="702"/>
      <c r="G103" s="702"/>
      <c r="H103" s="702" t="s">
        <v>3375</v>
      </c>
    </row>
    <row r="104" spans="1:8" ht="54" x14ac:dyDescent="0.3">
      <c r="A104" s="701" t="s">
        <v>1008</v>
      </c>
      <c r="B104" s="701" t="s">
        <v>3514</v>
      </c>
      <c r="C104" s="701" t="s">
        <v>3641</v>
      </c>
      <c r="D104" s="702"/>
      <c r="E104" s="702"/>
      <c r="F104" s="702"/>
      <c r="G104" s="702" t="s">
        <v>3375</v>
      </c>
      <c r="H104" s="702" t="s">
        <v>3375</v>
      </c>
    </row>
    <row r="105" spans="1:8" ht="72" x14ac:dyDescent="0.3">
      <c r="A105" s="701" t="s">
        <v>1008</v>
      </c>
      <c r="B105" s="701" t="s">
        <v>3514</v>
      </c>
      <c r="C105" s="701" t="s">
        <v>3642</v>
      </c>
      <c r="D105" s="702" t="s">
        <v>3375</v>
      </c>
      <c r="E105" s="702"/>
      <c r="F105" s="702"/>
      <c r="G105" s="702"/>
      <c r="H105" s="702" t="s">
        <v>3375</v>
      </c>
    </row>
    <row r="106" spans="1:8" ht="54" x14ac:dyDescent="0.3">
      <c r="A106" s="701" t="s">
        <v>1008</v>
      </c>
      <c r="B106" s="701" t="s">
        <v>3514</v>
      </c>
      <c r="C106" s="701" t="s">
        <v>3643</v>
      </c>
      <c r="D106" s="702"/>
      <c r="E106" s="702" t="s">
        <v>3375</v>
      </c>
      <c r="F106" s="702"/>
      <c r="G106" s="702"/>
      <c r="H106" s="702" t="s">
        <v>3375</v>
      </c>
    </row>
    <row r="107" spans="1:8" ht="36" x14ac:dyDescent="0.3">
      <c r="A107" s="701" t="s">
        <v>3644</v>
      </c>
      <c r="B107" s="701" t="s">
        <v>1437</v>
      </c>
      <c r="C107" s="701" t="s">
        <v>3645</v>
      </c>
      <c r="D107" s="702"/>
      <c r="E107" s="702"/>
      <c r="F107" s="702"/>
      <c r="G107" s="702"/>
      <c r="H107" s="702" t="s">
        <v>3375</v>
      </c>
    </row>
    <row r="108" spans="1:8" ht="36" x14ac:dyDescent="0.3">
      <c r="A108" s="701" t="s">
        <v>3644</v>
      </c>
      <c r="B108" s="701" t="s">
        <v>1437</v>
      </c>
      <c r="C108" s="701" t="s">
        <v>3646</v>
      </c>
      <c r="D108" s="702"/>
      <c r="E108" s="702"/>
      <c r="F108" s="702"/>
      <c r="G108" s="702"/>
      <c r="H108" s="702" t="s">
        <v>3375</v>
      </c>
    </row>
    <row r="109" spans="1:8" ht="36" x14ac:dyDescent="0.3">
      <c r="A109" s="701" t="s">
        <v>3644</v>
      </c>
      <c r="B109" s="701" t="s">
        <v>1437</v>
      </c>
      <c r="C109" s="701" t="s">
        <v>3647</v>
      </c>
      <c r="D109" s="702"/>
      <c r="E109" s="702"/>
      <c r="F109" s="702"/>
      <c r="G109" s="702"/>
      <c r="H109" s="702" t="s">
        <v>3375</v>
      </c>
    </row>
    <row r="110" spans="1:8" ht="18" x14ac:dyDescent="0.3">
      <c r="A110" s="701" t="s">
        <v>3644</v>
      </c>
      <c r="B110" s="701" t="s">
        <v>1437</v>
      </c>
      <c r="C110" s="701" t="s">
        <v>3896</v>
      </c>
      <c r="D110" s="702"/>
      <c r="E110" s="702"/>
      <c r="F110" s="702"/>
      <c r="G110" s="702" t="s">
        <v>3375</v>
      </c>
      <c r="H110" s="702" t="s">
        <v>3375</v>
      </c>
    </row>
    <row r="111" spans="1:8" ht="36" x14ac:dyDescent="0.3">
      <c r="A111" s="701" t="s">
        <v>3644</v>
      </c>
      <c r="B111" s="701" t="s">
        <v>1462</v>
      </c>
      <c r="C111" s="701" t="s">
        <v>3874</v>
      </c>
      <c r="D111" s="702"/>
      <c r="E111" s="702"/>
      <c r="F111" s="702"/>
      <c r="G111" s="702" t="s">
        <v>3375</v>
      </c>
      <c r="H111" s="702" t="s">
        <v>3375</v>
      </c>
    </row>
    <row r="112" spans="1:8" ht="36" x14ac:dyDescent="0.3">
      <c r="A112" s="701" t="s">
        <v>3644</v>
      </c>
      <c r="B112" s="701" t="s">
        <v>1462</v>
      </c>
      <c r="C112" s="701" t="s">
        <v>3648</v>
      </c>
      <c r="D112" s="702"/>
      <c r="E112" s="702"/>
      <c r="F112" s="702"/>
      <c r="G112" s="702" t="s">
        <v>3375</v>
      </c>
      <c r="H112" s="702" t="s">
        <v>3375</v>
      </c>
    </row>
    <row r="113" spans="1:8" ht="36" x14ac:dyDescent="0.3">
      <c r="A113" s="701" t="s">
        <v>3644</v>
      </c>
      <c r="B113" s="701" t="s">
        <v>1462</v>
      </c>
      <c r="C113" s="701" t="s">
        <v>3897</v>
      </c>
      <c r="D113" s="702"/>
      <c r="E113" s="702"/>
      <c r="F113" s="702"/>
      <c r="G113" s="702" t="s">
        <v>3375</v>
      </c>
      <c r="H113" s="702" t="s">
        <v>3375</v>
      </c>
    </row>
    <row r="114" spans="1:8" ht="36" x14ac:dyDescent="0.3">
      <c r="A114" s="701" t="s">
        <v>3644</v>
      </c>
      <c r="B114" s="701" t="s">
        <v>1462</v>
      </c>
      <c r="C114" s="701" t="s">
        <v>3649</v>
      </c>
      <c r="D114" s="702"/>
      <c r="E114" s="702"/>
      <c r="F114" s="702"/>
      <c r="G114" s="702" t="s">
        <v>3375</v>
      </c>
      <c r="H114" s="702" t="s">
        <v>3375</v>
      </c>
    </row>
    <row r="115" spans="1:8" ht="54" x14ac:dyDescent="0.3">
      <c r="A115" s="701" t="s">
        <v>3644</v>
      </c>
      <c r="B115" s="701" t="s">
        <v>1462</v>
      </c>
      <c r="C115" s="701" t="s">
        <v>3650</v>
      </c>
      <c r="D115" s="702"/>
      <c r="E115" s="702"/>
      <c r="F115" s="702"/>
      <c r="G115" s="702" t="s">
        <v>3375</v>
      </c>
      <c r="H115" s="702" t="s">
        <v>3375</v>
      </c>
    </row>
    <row r="116" spans="1:8" ht="36" x14ac:dyDescent="0.3">
      <c r="A116" s="701" t="s">
        <v>3644</v>
      </c>
      <c r="B116" s="701" t="s">
        <v>1111</v>
      </c>
      <c r="C116" s="701" t="s">
        <v>3898</v>
      </c>
      <c r="D116" s="702"/>
      <c r="E116" s="702"/>
      <c r="F116" s="702"/>
      <c r="G116" s="702"/>
      <c r="H116" s="702" t="s">
        <v>3375</v>
      </c>
    </row>
    <row r="117" spans="1:8" ht="36" x14ac:dyDescent="0.3">
      <c r="A117" s="701" t="s">
        <v>3644</v>
      </c>
      <c r="B117" s="701" t="s">
        <v>1111</v>
      </c>
      <c r="C117" s="701" t="s">
        <v>3651</v>
      </c>
      <c r="D117" s="702"/>
      <c r="E117" s="702"/>
      <c r="F117" s="702"/>
      <c r="G117" s="702"/>
      <c r="H117" s="702" t="s">
        <v>3375</v>
      </c>
    </row>
    <row r="118" spans="1:8" ht="54" x14ac:dyDescent="0.3">
      <c r="A118" s="701" t="s">
        <v>3644</v>
      </c>
      <c r="B118" s="701" t="s">
        <v>1111</v>
      </c>
      <c r="C118" s="701" t="s">
        <v>3515</v>
      </c>
      <c r="D118" s="702"/>
      <c r="E118" s="702"/>
      <c r="F118" s="702"/>
      <c r="G118" s="702"/>
      <c r="H118" s="702" t="s">
        <v>3375</v>
      </c>
    </row>
    <row r="119" spans="1:8" ht="36" x14ac:dyDescent="0.3">
      <c r="A119" s="701" t="s">
        <v>3644</v>
      </c>
      <c r="B119" s="701" t="s">
        <v>1111</v>
      </c>
      <c r="C119" s="701" t="s">
        <v>3899</v>
      </c>
      <c r="D119" s="702"/>
      <c r="E119" s="702"/>
      <c r="F119" s="702"/>
      <c r="G119" s="702"/>
      <c r="H119" s="702" t="s">
        <v>3375</v>
      </c>
    </row>
    <row r="120" spans="1:8" ht="36" x14ac:dyDescent="0.3">
      <c r="A120" s="701" t="s">
        <v>3644</v>
      </c>
      <c r="B120" s="701" t="s">
        <v>1111</v>
      </c>
      <c r="C120" s="701" t="s">
        <v>3516</v>
      </c>
      <c r="D120" s="702"/>
      <c r="E120" s="702"/>
      <c r="F120" s="702"/>
      <c r="G120" s="702"/>
      <c r="H120" s="702" t="s">
        <v>3375</v>
      </c>
    </row>
    <row r="121" spans="1:8" ht="36" x14ac:dyDescent="0.3">
      <c r="A121" s="701" t="s">
        <v>3644</v>
      </c>
      <c r="B121" s="701" t="s">
        <v>1111</v>
      </c>
      <c r="C121" s="701" t="s">
        <v>3517</v>
      </c>
      <c r="D121" s="702"/>
      <c r="E121" s="702"/>
      <c r="F121" s="702"/>
      <c r="G121" s="702"/>
      <c r="H121" s="702" t="s">
        <v>3375</v>
      </c>
    </row>
    <row r="122" spans="1:8" ht="36" x14ac:dyDescent="0.3">
      <c r="A122" s="701" t="s">
        <v>3644</v>
      </c>
      <c r="B122" s="701" t="s">
        <v>1092</v>
      </c>
      <c r="C122" s="701" t="s">
        <v>3652</v>
      </c>
      <c r="D122" s="702"/>
      <c r="E122" s="702"/>
      <c r="F122" s="702"/>
      <c r="G122" s="702"/>
      <c r="H122" s="702" t="s">
        <v>3375</v>
      </c>
    </row>
    <row r="123" spans="1:8" ht="36" x14ac:dyDescent="0.3">
      <c r="A123" s="701" t="s">
        <v>3644</v>
      </c>
      <c r="B123" s="701" t="s">
        <v>1092</v>
      </c>
      <c r="C123" s="701" t="s">
        <v>3653</v>
      </c>
      <c r="D123" s="702"/>
      <c r="E123" s="702"/>
      <c r="F123" s="702"/>
      <c r="G123" s="702"/>
      <c r="H123" s="702" t="s">
        <v>3375</v>
      </c>
    </row>
    <row r="124" spans="1:8" ht="36" x14ac:dyDescent="0.3">
      <c r="A124" s="701" t="s">
        <v>3644</v>
      </c>
      <c r="B124" s="701" t="s">
        <v>1092</v>
      </c>
      <c r="C124" s="701" t="s">
        <v>3654</v>
      </c>
      <c r="D124" s="702"/>
      <c r="E124" s="702"/>
      <c r="F124" s="702" t="s">
        <v>3375</v>
      </c>
      <c r="G124" s="702"/>
      <c r="H124" s="702" t="s">
        <v>3375</v>
      </c>
    </row>
    <row r="125" spans="1:8" ht="54" x14ac:dyDescent="0.3">
      <c r="A125" s="701" t="s">
        <v>3644</v>
      </c>
      <c r="B125" s="701" t="s">
        <v>1092</v>
      </c>
      <c r="C125" s="701" t="s">
        <v>3655</v>
      </c>
      <c r="D125" s="702"/>
      <c r="E125" s="702"/>
      <c r="F125" s="702"/>
      <c r="G125" s="702"/>
      <c r="H125" s="702" t="s">
        <v>3375</v>
      </c>
    </row>
    <row r="126" spans="1:8" ht="36" x14ac:dyDescent="0.3">
      <c r="A126" s="701" t="s">
        <v>3644</v>
      </c>
      <c r="B126" s="701" t="s">
        <v>1092</v>
      </c>
      <c r="C126" s="701" t="s">
        <v>3900</v>
      </c>
      <c r="D126" s="702"/>
      <c r="E126" s="702"/>
      <c r="F126" s="702"/>
      <c r="G126" s="702"/>
      <c r="H126" s="702" t="s">
        <v>3375</v>
      </c>
    </row>
    <row r="127" spans="1:8" ht="36" x14ac:dyDescent="0.3">
      <c r="A127" s="701" t="s">
        <v>3644</v>
      </c>
      <c r="B127" s="701" t="s">
        <v>1092</v>
      </c>
      <c r="C127" s="701" t="s">
        <v>3656</v>
      </c>
      <c r="D127" s="702"/>
      <c r="E127" s="702"/>
      <c r="F127" s="702" t="s">
        <v>3375</v>
      </c>
      <c r="G127" s="702"/>
      <c r="H127" s="702" t="s">
        <v>3375</v>
      </c>
    </row>
    <row r="128" spans="1:8" ht="36" x14ac:dyDescent="0.3">
      <c r="A128" s="701" t="s">
        <v>3644</v>
      </c>
      <c r="B128" s="701" t="s">
        <v>1145</v>
      </c>
      <c r="C128" s="701" t="s">
        <v>3657</v>
      </c>
      <c r="D128" s="702"/>
      <c r="E128" s="702"/>
      <c r="F128" s="702"/>
      <c r="G128" s="702"/>
      <c r="H128" s="702" t="s">
        <v>3375</v>
      </c>
    </row>
    <row r="129" spans="1:8" ht="18" x14ac:dyDescent="0.3">
      <c r="A129" s="701" t="s">
        <v>3644</v>
      </c>
      <c r="B129" s="701" t="s">
        <v>1145</v>
      </c>
      <c r="C129" s="701" t="s">
        <v>3658</v>
      </c>
      <c r="D129" s="702"/>
      <c r="E129" s="702" t="s">
        <v>3375</v>
      </c>
      <c r="F129" s="702"/>
      <c r="G129" s="702"/>
      <c r="H129" s="702" t="s">
        <v>3375</v>
      </c>
    </row>
    <row r="130" spans="1:8" ht="54" x14ac:dyDescent="0.3">
      <c r="A130" s="701" t="s">
        <v>3644</v>
      </c>
      <c r="B130" s="701" t="s">
        <v>1145</v>
      </c>
      <c r="C130" s="701" t="s">
        <v>3659</v>
      </c>
      <c r="D130" s="702"/>
      <c r="E130" s="702"/>
      <c r="F130" s="702"/>
      <c r="G130" s="702" t="s">
        <v>3375</v>
      </c>
      <c r="H130" s="702" t="s">
        <v>3375</v>
      </c>
    </row>
    <row r="131" spans="1:8" ht="36" x14ac:dyDescent="0.3">
      <c r="A131" s="701" t="s">
        <v>3644</v>
      </c>
      <c r="B131" s="701" t="s">
        <v>1145</v>
      </c>
      <c r="C131" s="701" t="s">
        <v>3660</v>
      </c>
      <c r="D131" s="702"/>
      <c r="E131" s="702"/>
      <c r="F131" s="702"/>
      <c r="G131" s="702"/>
      <c r="H131" s="702" t="s">
        <v>3375</v>
      </c>
    </row>
    <row r="132" spans="1:8" ht="36" x14ac:dyDescent="0.3">
      <c r="A132" s="701" t="s">
        <v>3644</v>
      </c>
      <c r="B132" s="701" t="s">
        <v>1169</v>
      </c>
      <c r="C132" s="701" t="s">
        <v>3661</v>
      </c>
      <c r="D132" s="702"/>
      <c r="E132" s="702"/>
      <c r="F132" s="702"/>
      <c r="G132" s="702" t="s">
        <v>3375</v>
      </c>
      <c r="H132" s="702" t="s">
        <v>3375</v>
      </c>
    </row>
    <row r="133" spans="1:8" ht="36" x14ac:dyDescent="0.3">
      <c r="A133" s="701" t="s">
        <v>3644</v>
      </c>
      <c r="B133" s="701" t="s">
        <v>1169</v>
      </c>
      <c r="C133" s="701" t="s">
        <v>3518</v>
      </c>
      <c r="D133" s="702"/>
      <c r="E133" s="702"/>
      <c r="F133" s="702"/>
      <c r="G133" s="702" t="s">
        <v>3375</v>
      </c>
      <c r="H133" s="702" t="s">
        <v>3375</v>
      </c>
    </row>
    <row r="134" spans="1:8" ht="36" x14ac:dyDescent="0.3">
      <c r="A134" s="701" t="s">
        <v>3644</v>
      </c>
      <c r="B134" s="701" t="s">
        <v>1169</v>
      </c>
      <c r="C134" s="701" t="s">
        <v>3901</v>
      </c>
      <c r="D134" s="702"/>
      <c r="E134" s="702"/>
      <c r="F134" s="702"/>
      <c r="G134" s="702" t="s">
        <v>3375</v>
      </c>
      <c r="H134" s="702" t="s">
        <v>3375</v>
      </c>
    </row>
    <row r="135" spans="1:8" ht="72" x14ac:dyDescent="0.3">
      <c r="A135" s="701" t="s">
        <v>3644</v>
      </c>
      <c r="B135" s="701" t="s">
        <v>1169</v>
      </c>
      <c r="C135" s="701" t="s">
        <v>3662</v>
      </c>
      <c r="D135" s="702"/>
      <c r="E135" s="702"/>
      <c r="F135" s="702"/>
      <c r="G135" s="702" t="s">
        <v>3375</v>
      </c>
      <c r="H135" s="702" t="s">
        <v>3375</v>
      </c>
    </row>
    <row r="136" spans="1:8" ht="36" x14ac:dyDescent="0.3">
      <c r="A136" s="701" t="s">
        <v>3644</v>
      </c>
      <c r="B136" s="701" t="s">
        <v>1169</v>
      </c>
      <c r="C136" s="701" t="s">
        <v>3663</v>
      </c>
      <c r="D136" s="702"/>
      <c r="E136" s="702"/>
      <c r="F136" s="702"/>
      <c r="G136" s="702" t="s">
        <v>3375</v>
      </c>
      <c r="H136" s="702" t="s">
        <v>3375</v>
      </c>
    </row>
    <row r="137" spans="1:8" ht="36" x14ac:dyDescent="0.3">
      <c r="A137" s="701" t="s">
        <v>3644</v>
      </c>
      <c r="B137" s="701" t="s">
        <v>1508</v>
      </c>
      <c r="C137" s="701" t="s">
        <v>3875</v>
      </c>
      <c r="D137" s="702"/>
      <c r="E137" s="702"/>
      <c r="F137" s="702"/>
      <c r="G137" s="702" t="s">
        <v>3375</v>
      </c>
      <c r="H137" s="702" t="s">
        <v>3375</v>
      </c>
    </row>
    <row r="138" spans="1:8" ht="54" x14ac:dyDescent="0.3">
      <c r="A138" s="701" t="s">
        <v>3644</v>
      </c>
      <c r="B138" s="701" t="s">
        <v>1508</v>
      </c>
      <c r="C138" s="701" t="s">
        <v>3664</v>
      </c>
      <c r="D138" s="702"/>
      <c r="E138" s="702"/>
      <c r="F138" s="702"/>
      <c r="G138" s="702" t="s">
        <v>3375</v>
      </c>
      <c r="H138" s="702" t="s">
        <v>3375</v>
      </c>
    </row>
    <row r="139" spans="1:8" ht="36" x14ac:dyDescent="0.3">
      <c r="A139" s="701" t="s">
        <v>3644</v>
      </c>
      <c r="B139" s="701" t="s">
        <v>1508</v>
      </c>
      <c r="C139" s="701" t="s">
        <v>3665</v>
      </c>
      <c r="D139" s="702"/>
      <c r="E139" s="702"/>
      <c r="F139" s="702"/>
      <c r="G139" s="702" t="s">
        <v>3375</v>
      </c>
      <c r="H139" s="702" t="s">
        <v>3375</v>
      </c>
    </row>
    <row r="140" spans="1:8" ht="54" x14ac:dyDescent="0.3">
      <c r="A140" s="701" t="s">
        <v>3644</v>
      </c>
      <c r="B140" s="701" t="s">
        <v>1508</v>
      </c>
      <c r="C140" s="701" t="s">
        <v>3902</v>
      </c>
      <c r="D140" s="702"/>
      <c r="E140" s="702"/>
      <c r="F140" s="702"/>
      <c r="G140" s="702" t="s">
        <v>3375</v>
      </c>
      <c r="H140" s="702" t="s">
        <v>3375</v>
      </c>
    </row>
    <row r="141" spans="1:8" ht="36" x14ac:dyDescent="0.3">
      <c r="A141" s="701" t="s">
        <v>3644</v>
      </c>
      <c r="B141" s="701" t="s">
        <v>1508</v>
      </c>
      <c r="C141" s="701" t="s">
        <v>3666</v>
      </c>
      <c r="D141" s="702"/>
      <c r="E141" s="702"/>
      <c r="F141" s="702"/>
      <c r="G141" s="702" t="s">
        <v>3375</v>
      </c>
      <c r="H141" s="702" t="s">
        <v>3375</v>
      </c>
    </row>
    <row r="142" spans="1:8" ht="36" x14ac:dyDescent="0.3">
      <c r="A142" s="701" t="s">
        <v>3644</v>
      </c>
      <c r="B142" s="701" t="s">
        <v>1196</v>
      </c>
      <c r="C142" s="701" t="s">
        <v>3667</v>
      </c>
      <c r="D142" s="702"/>
      <c r="E142" s="702"/>
      <c r="F142" s="702"/>
      <c r="G142" s="702" t="s">
        <v>3375</v>
      </c>
      <c r="H142" s="702" t="s">
        <v>3375</v>
      </c>
    </row>
    <row r="143" spans="1:8" ht="36" x14ac:dyDescent="0.3">
      <c r="A143" s="701" t="s">
        <v>3644</v>
      </c>
      <c r="B143" s="701" t="s">
        <v>1196</v>
      </c>
      <c r="C143" s="701" t="s">
        <v>3668</v>
      </c>
      <c r="D143" s="702"/>
      <c r="E143" s="702"/>
      <c r="F143" s="702"/>
      <c r="G143" s="702" t="s">
        <v>3375</v>
      </c>
      <c r="H143" s="702" t="s">
        <v>3375</v>
      </c>
    </row>
    <row r="144" spans="1:8" ht="54" x14ac:dyDescent="0.3">
      <c r="A144" s="701" t="s">
        <v>3644</v>
      </c>
      <c r="B144" s="701" t="s">
        <v>1520</v>
      </c>
      <c r="C144" s="701" t="s">
        <v>3669</v>
      </c>
      <c r="D144" s="702"/>
      <c r="E144" s="702"/>
      <c r="F144" s="702"/>
      <c r="G144" s="702" t="s">
        <v>3375</v>
      </c>
      <c r="H144" s="702" t="s">
        <v>3375</v>
      </c>
    </row>
    <row r="145" spans="1:8" ht="36" x14ac:dyDescent="0.3">
      <c r="A145" s="701" t="s">
        <v>3644</v>
      </c>
      <c r="B145" s="701" t="s">
        <v>1520</v>
      </c>
      <c r="C145" s="701" t="s">
        <v>3670</v>
      </c>
      <c r="D145" s="702"/>
      <c r="E145" s="702"/>
      <c r="F145" s="702"/>
      <c r="G145" s="702" t="s">
        <v>3375</v>
      </c>
      <c r="H145" s="702" t="s">
        <v>3375</v>
      </c>
    </row>
    <row r="146" spans="1:8" ht="36" x14ac:dyDescent="0.3">
      <c r="A146" s="701" t="s">
        <v>3644</v>
      </c>
      <c r="B146" s="701" t="s">
        <v>1520</v>
      </c>
      <c r="C146" s="701" t="s">
        <v>3876</v>
      </c>
      <c r="D146" s="702"/>
      <c r="E146" s="702"/>
      <c r="F146" s="702"/>
      <c r="G146" s="702" t="s">
        <v>3375</v>
      </c>
      <c r="H146" s="702" t="s">
        <v>3375</v>
      </c>
    </row>
    <row r="147" spans="1:8" ht="54" x14ac:dyDescent="0.3">
      <c r="A147" s="701" t="s">
        <v>3644</v>
      </c>
      <c r="B147" s="701" t="s">
        <v>3519</v>
      </c>
      <c r="C147" s="701" t="s">
        <v>3671</v>
      </c>
      <c r="D147" s="702"/>
      <c r="E147" s="702"/>
      <c r="F147" s="702"/>
      <c r="G147" s="702" t="s">
        <v>3375</v>
      </c>
      <c r="H147" s="702" t="s">
        <v>3375</v>
      </c>
    </row>
    <row r="148" spans="1:8" ht="36" x14ac:dyDescent="0.3">
      <c r="A148" s="701" t="s">
        <v>3644</v>
      </c>
      <c r="B148" s="701" t="s">
        <v>3519</v>
      </c>
      <c r="C148" s="701" t="s">
        <v>3672</v>
      </c>
      <c r="D148" s="702"/>
      <c r="E148" s="702"/>
      <c r="F148" s="702"/>
      <c r="G148" s="702" t="s">
        <v>3375</v>
      </c>
      <c r="H148" s="702" t="s">
        <v>3375</v>
      </c>
    </row>
    <row r="149" spans="1:8" ht="36" x14ac:dyDescent="0.3">
      <c r="A149" s="701" t="s">
        <v>3644</v>
      </c>
      <c r="B149" s="701" t="s">
        <v>3520</v>
      </c>
      <c r="C149" s="701" t="s">
        <v>3673</v>
      </c>
      <c r="D149" s="702"/>
      <c r="E149" s="702"/>
      <c r="F149" s="702"/>
      <c r="G149" s="702"/>
      <c r="H149" s="702" t="s">
        <v>3375</v>
      </c>
    </row>
    <row r="150" spans="1:8" ht="36" x14ac:dyDescent="0.3">
      <c r="A150" s="701" t="s">
        <v>3644</v>
      </c>
      <c r="B150" s="701" t="s">
        <v>3520</v>
      </c>
      <c r="C150" s="701" t="s">
        <v>3674</v>
      </c>
      <c r="D150" s="702"/>
      <c r="E150" s="702"/>
      <c r="F150" s="702"/>
      <c r="G150" s="702"/>
      <c r="H150" s="702" t="s">
        <v>3375</v>
      </c>
    </row>
    <row r="151" spans="1:8" ht="54" x14ac:dyDescent="0.3">
      <c r="A151" s="701" t="s">
        <v>3644</v>
      </c>
      <c r="B151" s="701" t="s">
        <v>3520</v>
      </c>
      <c r="C151" s="701" t="s">
        <v>3675</v>
      </c>
      <c r="D151" s="702"/>
      <c r="E151" s="702"/>
      <c r="F151" s="702"/>
      <c r="G151" s="702"/>
      <c r="H151" s="702" t="s">
        <v>3375</v>
      </c>
    </row>
    <row r="152" spans="1:8" ht="36" x14ac:dyDescent="0.3">
      <c r="A152" s="701" t="s">
        <v>3644</v>
      </c>
      <c r="B152" s="701" t="s">
        <v>1202</v>
      </c>
      <c r="C152" s="701" t="s">
        <v>3521</v>
      </c>
      <c r="D152" s="702"/>
      <c r="E152" s="702"/>
      <c r="F152" s="702"/>
      <c r="G152" s="702"/>
      <c r="H152" s="702" t="s">
        <v>3375</v>
      </c>
    </row>
    <row r="153" spans="1:8" ht="36" x14ac:dyDescent="0.3">
      <c r="A153" s="701" t="s">
        <v>3644</v>
      </c>
      <c r="B153" s="701" t="s">
        <v>1202</v>
      </c>
      <c r="C153" s="701" t="s">
        <v>3676</v>
      </c>
      <c r="D153" s="702"/>
      <c r="E153" s="702"/>
      <c r="F153" s="702"/>
      <c r="G153" s="702" t="s">
        <v>3375</v>
      </c>
      <c r="H153" s="702" t="s">
        <v>3375</v>
      </c>
    </row>
    <row r="154" spans="1:8" ht="36" x14ac:dyDescent="0.3">
      <c r="A154" s="701" t="s">
        <v>3644</v>
      </c>
      <c r="B154" s="701" t="s">
        <v>1202</v>
      </c>
      <c r="C154" s="701" t="s">
        <v>3677</v>
      </c>
      <c r="D154" s="702"/>
      <c r="E154" s="702"/>
      <c r="F154" s="702"/>
      <c r="G154" s="702" t="s">
        <v>3375</v>
      </c>
      <c r="H154" s="702" t="s">
        <v>3375</v>
      </c>
    </row>
    <row r="155" spans="1:8" ht="36" x14ac:dyDescent="0.3">
      <c r="A155" s="701" t="s">
        <v>3644</v>
      </c>
      <c r="B155" s="701" t="s">
        <v>3522</v>
      </c>
      <c r="C155" s="701" t="s">
        <v>3678</v>
      </c>
      <c r="D155" s="702"/>
      <c r="E155" s="702"/>
      <c r="F155" s="702"/>
      <c r="G155" s="702" t="s">
        <v>3375</v>
      </c>
      <c r="H155" s="702" t="s">
        <v>3375</v>
      </c>
    </row>
    <row r="156" spans="1:8" ht="36" x14ac:dyDescent="0.3">
      <c r="A156" s="701" t="s">
        <v>3644</v>
      </c>
      <c r="B156" s="701" t="s">
        <v>3522</v>
      </c>
      <c r="C156" s="701" t="s">
        <v>3679</v>
      </c>
      <c r="D156" s="702"/>
      <c r="E156" s="702"/>
      <c r="F156" s="702"/>
      <c r="G156" s="702" t="s">
        <v>3375</v>
      </c>
      <c r="H156" s="702" t="s">
        <v>3375</v>
      </c>
    </row>
    <row r="157" spans="1:8" ht="36" x14ac:dyDescent="0.3">
      <c r="A157" s="701" t="s">
        <v>3644</v>
      </c>
      <c r="B157" s="701" t="s">
        <v>3522</v>
      </c>
      <c r="C157" s="701" t="s">
        <v>3680</v>
      </c>
      <c r="D157" s="702"/>
      <c r="E157" s="702"/>
      <c r="F157" s="702"/>
      <c r="G157" s="702" t="s">
        <v>3375</v>
      </c>
      <c r="H157" s="702" t="s">
        <v>3375</v>
      </c>
    </row>
    <row r="158" spans="1:8" ht="36" x14ac:dyDescent="0.3">
      <c r="A158" s="701" t="s">
        <v>3644</v>
      </c>
      <c r="B158" s="701" t="s">
        <v>3522</v>
      </c>
      <c r="C158" s="701" t="s">
        <v>3681</v>
      </c>
      <c r="D158" s="702"/>
      <c r="E158" s="702"/>
      <c r="F158" s="702"/>
      <c r="G158" s="702" t="s">
        <v>3375</v>
      </c>
      <c r="H158" s="702" t="s">
        <v>3375</v>
      </c>
    </row>
    <row r="159" spans="1:8" ht="54" x14ac:dyDescent="0.3">
      <c r="A159" s="701" t="s">
        <v>3644</v>
      </c>
      <c r="B159" s="701" t="s">
        <v>1132</v>
      </c>
      <c r="C159" s="701" t="s">
        <v>3682</v>
      </c>
      <c r="D159" s="702"/>
      <c r="E159" s="702"/>
      <c r="F159" s="702"/>
      <c r="G159" s="702"/>
      <c r="H159" s="702" t="s">
        <v>3375</v>
      </c>
    </row>
    <row r="160" spans="1:8" ht="54" x14ac:dyDescent="0.3">
      <c r="A160" s="701" t="s">
        <v>3644</v>
      </c>
      <c r="B160" s="701" t="s">
        <v>1132</v>
      </c>
      <c r="C160" s="701" t="s">
        <v>3683</v>
      </c>
      <c r="D160" s="702"/>
      <c r="E160" s="702"/>
      <c r="F160" s="702"/>
      <c r="G160" s="702"/>
      <c r="H160" s="702" t="s">
        <v>3375</v>
      </c>
    </row>
    <row r="161" spans="1:8" ht="216" x14ac:dyDescent="0.3">
      <c r="A161" s="701" t="s">
        <v>3644</v>
      </c>
      <c r="B161" s="701" t="s">
        <v>1132</v>
      </c>
      <c r="C161" s="701" t="s">
        <v>3903</v>
      </c>
      <c r="D161" s="702"/>
      <c r="E161" s="702"/>
      <c r="F161" s="702"/>
      <c r="G161" s="702"/>
      <c r="H161" s="702" t="s">
        <v>3375</v>
      </c>
    </row>
    <row r="162" spans="1:8" ht="36" x14ac:dyDescent="0.3">
      <c r="A162" s="701" t="s">
        <v>3644</v>
      </c>
      <c r="B162" s="701" t="s">
        <v>1132</v>
      </c>
      <c r="C162" s="701" t="s">
        <v>3684</v>
      </c>
      <c r="D162" s="702"/>
      <c r="E162" s="702"/>
      <c r="F162" s="702"/>
      <c r="G162" s="702"/>
      <c r="H162" s="702" t="s">
        <v>3375</v>
      </c>
    </row>
    <row r="163" spans="1:8" ht="36" x14ac:dyDescent="0.3">
      <c r="A163" s="701" t="s">
        <v>3644</v>
      </c>
      <c r="B163" s="701" t="s">
        <v>1132</v>
      </c>
      <c r="C163" s="701" t="s">
        <v>3685</v>
      </c>
      <c r="D163" s="702"/>
      <c r="E163" s="702"/>
      <c r="F163" s="702"/>
      <c r="G163" s="702" t="s">
        <v>3375</v>
      </c>
      <c r="H163" s="702" t="s">
        <v>3375</v>
      </c>
    </row>
    <row r="164" spans="1:8" ht="36" x14ac:dyDescent="0.3">
      <c r="A164" s="701" t="s">
        <v>3644</v>
      </c>
      <c r="B164" s="701" t="s">
        <v>1531</v>
      </c>
      <c r="C164" s="701" t="s">
        <v>3686</v>
      </c>
      <c r="D164" s="702"/>
      <c r="E164" s="702"/>
      <c r="F164" s="702"/>
      <c r="G164" s="702"/>
      <c r="H164" s="702" t="s">
        <v>3375</v>
      </c>
    </row>
    <row r="165" spans="1:8" ht="36" x14ac:dyDescent="0.3">
      <c r="A165" s="701" t="s">
        <v>3644</v>
      </c>
      <c r="B165" s="701" t="s">
        <v>1531</v>
      </c>
      <c r="C165" s="701" t="s">
        <v>3687</v>
      </c>
      <c r="D165" s="702"/>
      <c r="E165" s="702"/>
      <c r="F165" s="702"/>
      <c r="G165" s="702"/>
      <c r="H165" s="702" t="s">
        <v>3375</v>
      </c>
    </row>
    <row r="166" spans="1:8" ht="36" x14ac:dyDescent="0.3">
      <c r="A166" s="701" t="s">
        <v>3644</v>
      </c>
      <c r="B166" s="701" t="s">
        <v>1531</v>
      </c>
      <c r="C166" s="701" t="s">
        <v>3688</v>
      </c>
      <c r="D166" s="702"/>
      <c r="E166" s="702"/>
      <c r="F166" s="702"/>
      <c r="G166" s="702" t="s">
        <v>3375</v>
      </c>
      <c r="H166" s="702" t="s">
        <v>3375</v>
      </c>
    </row>
    <row r="167" spans="1:8" ht="36" x14ac:dyDescent="0.3">
      <c r="A167" s="701" t="s">
        <v>3644</v>
      </c>
      <c r="B167" s="701" t="s">
        <v>1531</v>
      </c>
      <c r="C167" s="701" t="s">
        <v>3689</v>
      </c>
      <c r="D167" s="702"/>
      <c r="E167" s="702"/>
      <c r="F167" s="702"/>
      <c r="G167" s="702"/>
      <c r="H167" s="702" t="s">
        <v>3375</v>
      </c>
    </row>
    <row r="168" spans="1:8" ht="36" x14ac:dyDescent="0.3">
      <c r="A168" s="701" t="s">
        <v>3644</v>
      </c>
      <c r="B168" s="701" t="s">
        <v>1531</v>
      </c>
      <c r="C168" s="701" t="s">
        <v>3690</v>
      </c>
      <c r="D168" s="702"/>
      <c r="E168" s="702"/>
      <c r="F168" s="702"/>
      <c r="G168" s="702"/>
      <c r="H168" s="702" t="s">
        <v>3375</v>
      </c>
    </row>
    <row r="169" spans="1:8" ht="36" x14ac:dyDescent="0.3">
      <c r="A169" s="701" t="s">
        <v>3644</v>
      </c>
      <c r="B169" s="701" t="s">
        <v>1531</v>
      </c>
      <c r="C169" s="701" t="s">
        <v>3877</v>
      </c>
      <c r="D169" s="702"/>
      <c r="E169" s="702"/>
      <c r="F169" s="702"/>
      <c r="G169" s="702"/>
      <c r="H169" s="702" t="s">
        <v>3375</v>
      </c>
    </row>
    <row r="170" spans="1:8" ht="36" x14ac:dyDescent="0.3">
      <c r="A170" s="701" t="s">
        <v>3644</v>
      </c>
      <c r="B170" s="701" t="s">
        <v>1531</v>
      </c>
      <c r="C170" s="701" t="s">
        <v>3691</v>
      </c>
      <c r="D170" s="702"/>
      <c r="E170" s="702"/>
      <c r="F170" s="702"/>
      <c r="G170" s="702"/>
      <c r="H170" s="702" t="s">
        <v>3375</v>
      </c>
    </row>
    <row r="171" spans="1:8" ht="36" x14ac:dyDescent="0.3">
      <c r="A171" s="701" t="s">
        <v>3644</v>
      </c>
      <c r="B171" s="701" t="s">
        <v>1531</v>
      </c>
      <c r="C171" s="701" t="s">
        <v>3692</v>
      </c>
      <c r="D171" s="702"/>
      <c r="E171" s="702"/>
      <c r="F171" s="702"/>
      <c r="G171" s="702" t="s">
        <v>3375</v>
      </c>
      <c r="H171" s="702" t="s">
        <v>3375</v>
      </c>
    </row>
    <row r="172" spans="1:8" ht="54" x14ac:dyDescent="0.3">
      <c r="A172" s="701" t="s">
        <v>3644</v>
      </c>
      <c r="B172" s="701" t="s">
        <v>1531</v>
      </c>
      <c r="C172" s="701" t="s">
        <v>3878</v>
      </c>
      <c r="D172" s="702"/>
      <c r="E172" s="702"/>
      <c r="F172" s="702"/>
      <c r="G172" s="702" t="s">
        <v>3375</v>
      </c>
      <c r="H172" s="702" t="s">
        <v>3375</v>
      </c>
    </row>
    <row r="173" spans="1:8" ht="36" x14ac:dyDescent="0.3">
      <c r="A173" s="701" t="s">
        <v>3644</v>
      </c>
      <c r="B173" s="701" t="s">
        <v>1531</v>
      </c>
      <c r="C173" s="701" t="s">
        <v>3693</v>
      </c>
      <c r="D173" s="702"/>
      <c r="E173" s="702" t="s">
        <v>3375</v>
      </c>
      <c r="F173" s="702"/>
      <c r="G173" s="702"/>
      <c r="H173" s="702" t="s">
        <v>3375</v>
      </c>
    </row>
    <row r="174" spans="1:8" ht="36" x14ac:dyDescent="0.3">
      <c r="A174" s="701" t="s">
        <v>3644</v>
      </c>
      <c r="B174" s="701" t="s">
        <v>1531</v>
      </c>
      <c r="C174" s="701" t="s">
        <v>3694</v>
      </c>
      <c r="D174" s="702"/>
      <c r="E174" s="702"/>
      <c r="F174" s="702"/>
      <c r="G174" s="702" t="s">
        <v>3375</v>
      </c>
      <c r="H174" s="702" t="s">
        <v>3375</v>
      </c>
    </row>
    <row r="175" spans="1:8" ht="36" x14ac:dyDescent="0.3">
      <c r="A175" s="701" t="s">
        <v>3644</v>
      </c>
      <c r="B175" s="701" t="s">
        <v>3523</v>
      </c>
      <c r="C175" s="701" t="s">
        <v>3695</v>
      </c>
      <c r="D175" s="702"/>
      <c r="E175" s="702"/>
      <c r="F175" s="702"/>
      <c r="G175" s="702" t="s">
        <v>3375</v>
      </c>
      <c r="H175" s="702" t="s">
        <v>3375</v>
      </c>
    </row>
    <row r="176" spans="1:8" ht="36" x14ac:dyDescent="0.3">
      <c r="A176" s="701" t="s">
        <v>3644</v>
      </c>
      <c r="B176" s="701" t="s">
        <v>3523</v>
      </c>
      <c r="C176" s="701" t="s">
        <v>3696</v>
      </c>
      <c r="D176" s="702"/>
      <c r="E176" s="702"/>
      <c r="F176" s="702"/>
      <c r="G176" s="702" t="s">
        <v>3375</v>
      </c>
      <c r="H176" s="702" t="s">
        <v>3375</v>
      </c>
    </row>
    <row r="177" spans="1:8" ht="36" x14ac:dyDescent="0.3">
      <c r="A177" s="701" t="s">
        <v>3644</v>
      </c>
      <c r="B177" s="701" t="s">
        <v>3523</v>
      </c>
      <c r="C177" s="701" t="s">
        <v>3697</v>
      </c>
      <c r="D177" s="702"/>
      <c r="E177" s="702"/>
      <c r="F177" s="702"/>
      <c r="G177" s="702" t="s">
        <v>3375</v>
      </c>
      <c r="H177" s="702" t="s">
        <v>3375</v>
      </c>
    </row>
    <row r="178" spans="1:8" ht="36" x14ac:dyDescent="0.3">
      <c r="A178" s="701" t="s">
        <v>3644</v>
      </c>
      <c r="B178" s="701" t="s">
        <v>3523</v>
      </c>
      <c r="C178" s="701" t="s">
        <v>3904</v>
      </c>
      <c r="D178" s="702"/>
      <c r="E178" s="702"/>
      <c r="F178" s="702"/>
      <c r="G178" s="702" t="s">
        <v>3375</v>
      </c>
      <c r="H178" s="702" t="s">
        <v>3375</v>
      </c>
    </row>
    <row r="179" spans="1:8" ht="36" x14ac:dyDescent="0.3">
      <c r="A179" s="701" t="s">
        <v>3644</v>
      </c>
      <c r="B179" s="701" t="s">
        <v>3523</v>
      </c>
      <c r="C179" s="701" t="s">
        <v>3698</v>
      </c>
      <c r="D179" s="702"/>
      <c r="E179" s="702"/>
      <c r="F179" s="702"/>
      <c r="G179" s="702" t="s">
        <v>3375</v>
      </c>
      <c r="H179" s="702" t="s">
        <v>3375</v>
      </c>
    </row>
    <row r="180" spans="1:8" ht="36" x14ac:dyDescent="0.3">
      <c r="A180" s="701" t="s">
        <v>3644</v>
      </c>
      <c r="B180" s="701" t="s">
        <v>1256</v>
      </c>
      <c r="C180" s="701" t="s">
        <v>3699</v>
      </c>
      <c r="D180" s="702"/>
      <c r="E180" s="702"/>
      <c r="F180" s="702" t="s">
        <v>3375</v>
      </c>
      <c r="G180" s="702"/>
      <c r="H180" s="702" t="s">
        <v>3375</v>
      </c>
    </row>
    <row r="181" spans="1:8" ht="36" x14ac:dyDescent="0.3">
      <c r="A181" s="701" t="s">
        <v>3644</v>
      </c>
      <c r="B181" s="701" t="s">
        <v>1256</v>
      </c>
      <c r="C181" s="701" t="s">
        <v>3524</v>
      </c>
      <c r="D181" s="702"/>
      <c r="E181" s="702" t="s">
        <v>3375</v>
      </c>
      <c r="F181" s="702"/>
      <c r="G181" s="702"/>
      <c r="H181" s="702" t="s">
        <v>3375</v>
      </c>
    </row>
    <row r="182" spans="1:8" ht="18" x14ac:dyDescent="0.3">
      <c r="A182" s="701" t="s">
        <v>3644</v>
      </c>
      <c r="B182" s="701" t="s">
        <v>1256</v>
      </c>
      <c r="C182" s="701" t="s">
        <v>3905</v>
      </c>
      <c r="D182" s="702"/>
      <c r="E182" s="702"/>
      <c r="F182" s="702" t="s">
        <v>3375</v>
      </c>
      <c r="G182" s="702"/>
      <c r="H182" s="702" t="s">
        <v>3375</v>
      </c>
    </row>
    <row r="183" spans="1:8" ht="36" x14ac:dyDescent="0.3">
      <c r="A183" s="701" t="s">
        <v>3644</v>
      </c>
      <c r="B183" s="701" t="s">
        <v>1256</v>
      </c>
      <c r="C183" s="701" t="s">
        <v>3906</v>
      </c>
      <c r="D183" s="702"/>
      <c r="E183" s="702"/>
      <c r="F183" s="702"/>
      <c r="G183" s="702" t="s">
        <v>3375</v>
      </c>
      <c r="H183" s="702" t="s">
        <v>3375</v>
      </c>
    </row>
    <row r="184" spans="1:8" ht="36" x14ac:dyDescent="0.3">
      <c r="A184" s="701" t="s">
        <v>3644</v>
      </c>
      <c r="B184" s="701" t="s">
        <v>1256</v>
      </c>
      <c r="C184" s="701" t="s">
        <v>3700</v>
      </c>
      <c r="D184" s="702"/>
      <c r="E184" s="702"/>
      <c r="F184" s="702" t="s">
        <v>3375</v>
      </c>
      <c r="G184" s="702"/>
      <c r="H184" s="702" t="s">
        <v>3375</v>
      </c>
    </row>
    <row r="185" spans="1:8" ht="72" x14ac:dyDescent="0.3">
      <c r="A185" s="701" t="s">
        <v>3644</v>
      </c>
      <c r="B185" s="701" t="s">
        <v>1256</v>
      </c>
      <c r="C185" s="701" t="s">
        <v>3701</v>
      </c>
      <c r="D185" s="702"/>
      <c r="E185" s="702"/>
      <c r="F185" s="702" t="s">
        <v>3375</v>
      </c>
      <c r="G185" s="702" t="s">
        <v>3375</v>
      </c>
      <c r="H185" s="702" t="s">
        <v>3375</v>
      </c>
    </row>
    <row r="186" spans="1:8" ht="54" x14ac:dyDescent="0.3">
      <c r="A186" s="701" t="s">
        <v>3644</v>
      </c>
      <c r="B186" s="701" t="s">
        <v>1256</v>
      </c>
      <c r="C186" s="701" t="s">
        <v>3702</v>
      </c>
      <c r="D186" s="702"/>
      <c r="E186" s="702"/>
      <c r="F186" s="702" t="s">
        <v>3375</v>
      </c>
      <c r="G186" s="702"/>
      <c r="H186" s="702" t="s">
        <v>3375</v>
      </c>
    </row>
    <row r="187" spans="1:8" ht="36" x14ac:dyDescent="0.3">
      <c r="A187" s="701" t="s">
        <v>3644</v>
      </c>
      <c r="B187" s="701" t="s">
        <v>1256</v>
      </c>
      <c r="C187" s="701" t="s">
        <v>3703</v>
      </c>
      <c r="D187" s="702"/>
      <c r="E187" s="702"/>
      <c r="F187" s="702"/>
      <c r="G187" s="702"/>
      <c r="H187" s="702" t="s">
        <v>3375</v>
      </c>
    </row>
    <row r="188" spans="1:8" ht="54" x14ac:dyDescent="0.3">
      <c r="A188" s="701" t="s">
        <v>3644</v>
      </c>
      <c r="B188" s="701" t="s">
        <v>3525</v>
      </c>
      <c r="C188" s="701" t="s">
        <v>3704</v>
      </c>
      <c r="D188" s="702"/>
      <c r="E188" s="702"/>
      <c r="F188" s="702"/>
      <c r="G188" s="702"/>
      <c r="H188" s="702" t="s">
        <v>3375</v>
      </c>
    </row>
    <row r="189" spans="1:8" ht="18" x14ac:dyDescent="0.3">
      <c r="A189" s="701" t="s">
        <v>3644</v>
      </c>
      <c r="B189" s="701" t="s">
        <v>3525</v>
      </c>
      <c r="C189" s="701" t="s">
        <v>3705</v>
      </c>
      <c r="D189" s="702"/>
      <c r="E189" s="702"/>
      <c r="F189" s="702"/>
      <c r="G189" s="702"/>
      <c r="H189" s="702" t="s">
        <v>3375</v>
      </c>
    </row>
    <row r="190" spans="1:8" ht="36" x14ac:dyDescent="0.3">
      <c r="A190" s="701" t="s">
        <v>3644</v>
      </c>
      <c r="B190" s="701" t="s">
        <v>3525</v>
      </c>
      <c r="C190" s="701" t="s">
        <v>3706</v>
      </c>
      <c r="D190" s="702"/>
      <c r="E190" s="702"/>
      <c r="F190" s="702"/>
      <c r="G190" s="702"/>
      <c r="H190" s="702" t="s">
        <v>3375</v>
      </c>
    </row>
    <row r="191" spans="1:8" ht="54" x14ac:dyDescent="0.3">
      <c r="A191" s="701" t="s">
        <v>3644</v>
      </c>
      <c r="B191" s="701" t="s">
        <v>3525</v>
      </c>
      <c r="C191" s="701" t="s">
        <v>3707</v>
      </c>
      <c r="D191" s="702"/>
      <c r="E191" s="702"/>
      <c r="F191" s="702" t="s">
        <v>3375</v>
      </c>
      <c r="G191" s="702"/>
      <c r="H191" s="702" t="s">
        <v>3375</v>
      </c>
    </row>
    <row r="192" spans="1:8" ht="18" x14ac:dyDescent="0.3">
      <c r="A192" s="701" t="s">
        <v>3644</v>
      </c>
      <c r="B192" s="701" t="s">
        <v>3525</v>
      </c>
      <c r="C192" s="701" t="s">
        <v>3708</v>
      </c>
      <c r="D192" s="702"/>
      <c r="E192" s="702"/>
      <c r="F192" s="702"/>
      <c r="G192" s="702"/>
      <c r="H192" s="702" t="s">
        <v>3375</v>
      </c>
    </row>
    <row r="193" spans="1:8" ht="36" x14ac:dyDescent="0.3">
      <c r="A193" s="701" t="s">
        <v>3644</v>
      </c>
      <c r="B193" s="701" t="s">
        <v>3525</v>
      </c>
      <c r="C193" s="701" t="s">
        <v>3709</v>
      </c>
      <c r="D193" s="702"/>
      <c r="E193" s="702"/>
      <c r="F193" s="702"/>
      <c r="G193" s="702" t="s">
        <v>3375</v>
      </c>
      <c r="H193" s="702" t="s">
        <v>3375</v>
      </c>
    </row>
    <row r="194" spans="1:8" ht="36" x14ac:dyDescent="0.3">
      <c r="A194" s="701" t="s">
        <v>3644</v>
      </c>
      <c r="B194" s="701" t="s">
        <v>1332</v>
      </c>
      <c r="C194" s="701" t="s">
        <v>3526</v>
      </c>
      <c r="D194" s="702"/>
      <c r="E194" s="702"/>
      <c r="F194" s="702" t="s">
        <v>3375</v>
      </c>
      <c r="G194" s="702"/>
      <c r="H194" s="702" t="s">
        <v>3375</v>
      </c>
    </row>
    <row r="195" spans="1:8" ht="36" x14ac:dyDescent="0.3">
      <c r="A195" s="701" t="s">
        <v>3644</v>
      </c>
      <c r="B195" s="701" t="s">
        <v>1332</v>
      </c>
      <c r="C195" s="701" t="s">
        <v>3710</v>
      </c>
      <c r="D195" s="702"/>
      <c r="E195" s="702"/>
      <c r="F195" s="702" t="s">
        <v>3375</v>
      </c>
      <c r="G195" s="702"/>
      <c r="H195" s="702" t="s">
        <v>3375</v>
      </c>
    </row>
    <row r="196" spans="1:8" ht="36" x14ac:dyDescent="0.3">
      <c r="A196" s="701" t="s">
        <v>3644</v>
      </c>
      <c r="B196" s="701" t="s">
        <v>1332</v>
      </c>
      <c r="C196" s="701" t="s">
        <v>3907</v>
      </c>
      <c r="D196" s="702"/>
      <c r="E196" s="702"/>
      <c r="F196" s="702"/>
      <c r="G196" s="702"/>
      <c r="H196" s="702" t="s">
        <v>3375</v>
      </c>
    </row>
    <row r="197" spans="1:8" ht="36" x14ac:dyDescent="0.3">
      <c r="A197" s="701" t="s">
        <v>3644</v>
      </c>
      <c r="B197" s="701" t="s">
        <v>1332</v>
      </c>
      <c r="C197" s="701" t="s">
        <v>3711</v>
      </c>
      <c r="D197" s="702"/>
      <c r="E197" s="702"/>
      <c r="F197" s="702"/>
      <c r="G197" s="702"/>
      <c r="H197" s="702" t="s">
        <v>3375</v>
      </c>
    </row>
    <row r="198" spans="1:8" ht="54" x14ac:dyDescent="0.3">
      <c r="A198" s="701" t="s">
        <v>3644</v>
      </c>
      <c r="B198" s="701" t="s">
        <v>1332</v>
      </c>
      <c r="C198" s="701" t="s">
        <v>3712</v>
      </c>
      <c r="D198" s="702"/>
      <c r="E198" s="702"/>
      <c r="F198" s="702"/>
      <c r="G198" s="702" t="s">
        <v>3375</v>
      </c>
      <c r="H198" s="702" t="s">
        <v>3375</v>
      </c>
    </row>
    <row r="199" spans="1:8" ht="72" x14ac:dyDescent="0.3">
      <c r="A199" s="701" t="s">
        <v>3644</v>
      </c>
      <c r="B199" s="701" t="s">
        <v>1332</v>
      </c>
      <c r="C199" s="701" t="s">
        <v>3908</v>
      </c>
      <c r="D199" s="702"/>
      <c r="E199" s="702"/>
      <c r="F199" s="702"/>
      <c r="G199" s="702" t="s">
        <v>3375</v>
      </c>
      <c r="H199" s="702" t="s">
        <v>3375</v>
      </c>
    </row>
    <row r="200" spans="1:8" ht="36" x14ac:dyDescent="0.3">
      <c r="A200" s="701" t="s">
        <v>3644</v>
      </c>
      <c r="B200" s="701" t="s">
        <v>1273</v>
      </c>
      <c r="C200" s="701" t="s">
        <v>3713</v>
      </c>
      <c r="D200" s="702"/>
      <c r="E200" s="702"/>
      <c r="F200" s="702"/>
      <c r="G200" s="702" t="s">
        <v>3375</v>
      </c>
      <c r="H200" s="702" t="s">
        <v>3375</v>
      </c>
    </row>
    <row r="201" spans="1:8" ht="72" x14ac:dyDescent="0.3">
      <c r="A201" s="701" t="s">
        <v>3644</v>
      </c>
      <c r="B201" s="701" t="s">
        <v>1273</v>
      </c>
      <c r="C201" s="701" t="s">
        <v>3714</v>
      </c>
      <c r="D201" s="702"/>
      <c r="E201" s="702" t="s">
        <v>3375</v>
      </c>
      <c r="F201" s="702"/>
      <c r="G201" s="702" t="s">
        <v>3375</v>
      </c>
      <c r="H201" s="702" t="s">
        <v>3375</v>
      </c>
    </row>
    <row r="202" spans="1:8" ht="54" x14ac:dyDescent="0.3">
      <c r="A202" s="701" t="s">
        <v>3644</v>
      </c>
      <c r="B202" s="701" t="s">
        <v>1273</v>
      </c>
      <c r="C202" s="701" t="s">
        <v>3715</v>
      </c>
      <c r="D202" s="702"/>
      <c r="E202" s="702"/>
      <c r="F202" s="702"/>
      <c r="G202" s="702" t="s">
        <v>3375</v>
      </c>
      <c r="H202" s="702" t="s">
        <v>3375</v>
      </c>
    </row>
    <row r="203" spans="1:8" ht="54" x14ac:dyDescent="0.3">
      <c r="A203" s="701" t="s">
        <v>3644</v>
      </c>
      <c r="B203" s="701" t="s">
        <v>1273</v>
      </c>
      <c r="C203" s="701" t="s">
        <v>3716</v>
      </c>
      <c r="D203" s="702"/>
      <c r="E203" s="702"/>
      <c r="F203" s="702"/>
      <c r="G203" s="702" t="s">
        <v>3375</v>
      </c>
      <c r="H203" s="702" t="s">
        <v>3375</v>
      </c>
    </row>
    <row r="204" spans="1:8" ht="36" x14ac:dyDescent="0.3">
      <c r="A204" s="701" t="s">
        <v>3644</v>
      </c>
      <c r="B204" s="701" t="s">
        <v>1273</v>
      </c>
      <c r="C204" s="701" t="s">
        <v>3717</v>
      </c>
      <c r="D204" s="702"/>
      <c r="E204" s="702"/>
      <c r="F204" s="702" t="s">
        <v>3375</v>
      </c>
      <c r="G204" s="702" t="s">
        <v>3375</v>
      </c>
      <c r="H204" s="702" t="s">
        <v>3375</v>
      </c>
    </row>
    <row r="205" spans="1:8" ht="54" x14ac:dyDescent="0.3">
      <c r="A205" s="701" t="s">
        <v>3644</v>
      </c>
      <c r="B205" s="701" t="s">
        <v>3527</v>
      </c>
      <c r="C205" s="701" t="s">
        <v>3718</v>
      </c>
      <c r="D205" s="702"/>
      <c r="E205" s="702"/>
      <c r="F205" s="702"/>
      <c r="G205" s="702" t="s">
        <v>3375</v>
      </c>
      <c r="H205" s="702" t="s">
        <v>3375</v>
      </c>
    </row>
    <row r="206" spans="1:8" ht="72" x14ac:dyDescent="0.3">
      <c r="A206" s="701" t="s">
        <v>3644</v>
      </c>
      <c r="B206" s="701" t="s">
        <v>3527</v>
      </c>
      <c r="C206" s="701" t="s">
        <v>3909</v>
      </c>
      <c r="D206" s="702"/>
      <c r="E206" s="702"/>
      <c r="F206" s="702"/>
      <c r="G206" s="702" t="s">
        <v>3375</v>
      </c>
      <c r="H206" s="702" t="s">
        <v>3375</v>
      </c>
    </row>
    <row r="207" spans="1:8" ht="54" x14ac:dyDescent="0.3">
      <c r="A207" s="701" t="s">
        <v>3644</v>
      </c>
      <c r="B207" s="701" t="s">
        <v>3527</v>
      </c>
      <c r="C207" s="701" t="s">
        <v>3719</v>
      </c>
      <c r="D207" s="702"/>
      <c r="E207" s="702"/>
      <c r="F207" s="702"/>
      <c r="G207" s="702" t="s">
        <v>3375</v>
      </c>
      <c r="H207" s="702" t="s">
        <v>3375</v>
      </c>
    </row>
    <row r="208" spans="1:8" ht="54" x14ac:dyDescent="0.3">
      <c r="A208" s="701" t="s">
        <v>3644</v>
      </c>
      <c r="B208" s="701" t="s">
        <v>3527</v>
      </c>
      <c r="C208" s="701" t="s">
        <v>3910</v>
      </c>
      <c r="D208" s="702"/>
      <c r="E208" s="702"/>
      <c r="F208" s="702"/>
      <c r="G208" s="702" t="s">
        <v>3375</v>
      </c>
      <c r="H208" s="702" t="s">
        <v>3375</v>
      </c>
    </row>
    <row r="209" spans="1:8" ht="54" x14ac:dyDescent="0.3">
      <c r="A209" s="701" t="s">
        <v>3644</v>
      </c>
      <c r="B209" s="701" t="s">
        <v>3528</v>
      </c>
      <c r="C209" s="701" t="s">
        <v>3720</v>
      </c>
      <c r="D209" s="702"/>
      <c r="E209" s="702"/>
      <c r="F209" s="702"/>
      <c r="G209" s="702" t="s">
        <v>3375</v>
      </c>
      <c r="H209" s="702" t="s">
        <v>3375</v>
      </c>
    </row>
    <row r="210" spans="1:8" ht="54" x14ac:dyDescent="0.3">
      <c r="A210" s="701" t="s">
        <v>3644</v>
      </c>
      <c r="B210" s="701" t="s">
        <v>3528</v>
      </c>
      <c r="C210" s="701" t="s">
        <v>3721</v>
      </c>
      <c r="D210" s="702"/>
      <c r="E210" s="702"/>
      <c r="F210" s="702"/>
      <c r="G210" s="702" t="s">
        <v>3375</v>
      </c>
      <c r="H210" s="702" t="s">
        <v>3375</v>
      </c>
    </row>
    <row r="211" spans="1:8" ht="54" x14ac:dyDescent="0.3">
      <c r="A211" s="701" t="s">
        <v>3644</v>
      </c>
      <c r="B211" s="701" t="s">
        <v>3528</v>
      </c>
      <c r="C211" s="701" t="s">
        <v>3722</v>
      </c>
      <c r="D211" s="702"/>
      <c r="E211" s="702"/>
      <c r="F211" s="702"/>
      <c r="G211" s="702" t="s">
        <v>3375</v>
      </c>
      <c r="H211" s="702" t="s">
        <v>3375</v>
      </c>
    </row>
    <row r="212" spans="1:8" ht="54" x14ac:dyDescent="0.3">
      <c r="A212" s="701" t="s">
        <v>3644</v>
      </c>
      <c r="B212" s="701" t="s">
        <v>3528</v>
      </c>
      <c r="C212" s="701" t="s">
        <v>3723</v>
      </c>
      <c r="D212" s="702"/>
      <c r="E212" s="702"/>
      <c r="F212" s="702"/>
      <c r="G212" s="702" t="s">
        <v>3375</v>
      </c>
      <c r="H212" s="702" t="s">
        <v>3375</v>
      </c>
    </row>
    <row r="213" spans="1:8" ht="54" x14ac:dyDescent="0.3">
      <c r="A213" s="701" t="s">
        <v>3644</v>
      </c>
      <c r="B213" s="701" t="s">
        <v>3528</v>
      </c>
      <c r="C213" s="701" t="s">
        <v>3724</v>
      </c>
      <c r="D213" s="702"/>
      <c r="E213" s="702"/>
      <c r="F213" s="702"/>
      <c r="G213" s="702" t="s">
        <v>3375</v>
      </c>
      <c r="H213" s="702" t="s">
        <v>3375</v>
      </c>
    </row>
    <row r="214" spans="1:8" ht="36" x14ac:dyDescent="0.3">
      <c r="A214" s="701" t="s">
        <v>3644</v>
      </c>
      <c r="B214" s="701" t="s">
        <v>1610</v>
      </c>
      <c r="C214" s="701" t="s">
        <v>3725</v>
      </c>
      <c r="D214" s="702"/>
      <c r="E214" s="702"/>
      <c r="F214" s="702"/>
      <c r="G214" s="702"/>
      <c r="H214" s="702" t="s">
        <v>3375</v>
      </c>
    </row>
    <row r="215" spans="1:8" ht="54" x14ac:dyDescent="0.3">
      <c r="A215" s="701" t="s">
        <v>3644</v>
      </c>
      <c r="B215" s="701" t="s">
        <v>1610</v>
      </c>
      <c r="C215" s="701" t="s">
        <v>3726</v>
      </c>
      <c r="D215" s="702"/>
      <c r="E215" s="702"/>
      <c r="F215" s="702"/>
      <c r="G215" s="702" t="s">
        <v>3375</v>
      </c>
      <c r="H215" s="702" t="s">
        <v>3375</v>
      </c>
    </row>
    <row r="216" spans="1:8" ht="54" x14ac:dyDescent="0.3">
      <c r="A216" s="701" t="s">
        <v>3644</v>
      </c>
      <c r="B216" s="701" t="s">
        <v>1610</v>
      </c>
      <c r="C216" s="701" t="s">
        <v>3727</v>
      </c>
      <c r="D216" s="702"/>
      <c r="E216" s="702"/>
      <c r="F216" s="702"/>
      <c r="G216" s="702"/>
      <c r="H216" s="702" t="s">
        <v>3375</v>
      </c>
    </row>
    <row r="217" spans="1:8" ht="54" x14ac:dyDescent="0.3">
      <c r="A217" s="701" t="s">
        <v>3644</v>
      </c>
      <c r="B217" s="701" t="s">
        <v>1610</v>
      </c>
      <c r="C217" s="701" t="s">
        <v>3728</v>
      </c>
      <c r="D217" s="702"/>
      <c r="E217" s="702"/>
      <c r="F217" s="702"/>
      <c r="G217" s="702" t="s">
        <v>3375</v>
      </c>
      <c r="H217" s="702" t="s">
        <v>3375</v>
      </c>
    </row>
    <row r="218" spans="1:8" ht="36" x14ac:dyDescent="0.3">
      <c r="A218" s="701" t="s">
        <v>3644</v>
      </c>
      <c r="B218" s="701" t="s">
        <v>1610</v>
      </c>
      <c r="C218" s="701" t="s">
        <v>3729</v>
      </c>
      <c r="D218" s="702"/>
      <c r="E218" s="702"/>
      <c r="F218" s="702"/>
      <c r="G218" s="702" t="s">
        <v>3375</v>
      </c>
      <c r="H218" s="702" t="s">
        <v>3375</v>
      </c>
    </row>
    <row r="219" spans="1:8" ht="36" x14ac:dyDescent="0.3">
      <c r="A219" s="701" t="s">
        <v>3644</v>
      </c>
      <c r="B219" s="701" t="s">
        <v>1610</v>
      </c>
      <c r="C219" s="701" t="s">
        <v>3730</v>
      </c>
      <c r="D219" s="702"/>
      <c r="E219" s="702"/>
      <c r="F219" s="702"/>
      <c r="G219" s="702" t="s">
        <v>3375</v>
      </c>
      <c r="H219" s="702" t="s">
        <v>3375</v>
      </c>
    </row>
    <row r="220" spans="1:8" ht="72" x14ac:dyDescent="0.3">
      <c r="A220" s="701" t="s">
        <v>3644</v>
      </c>
      <c r="B220" s="701" t="s">
        <v>1374</v>
      </c>
      <c r="C220" s="701" t="s">
        <v>3731</v>
      </c>
      <c r="D220" s="702"/>
      <c r="E220" s="702"/>
      <c r="F220" s="702"/>
      <c r="G220" s="702" t="s">
        <v>3375</v>
      </c>
      <c r="H220" s="702" t="s">
        <v>3375</v>
      </c>
    </row>
    <row r="221" spans="1:8" ht="36" x14ac:dyDescent="0.3">
      <c r="A221" s="701" t="s">
        <v>3644</v>
      </c>
      <c r="B221" s="701" t="s">
        <v>1374</v>
      </c>
      <c r="C221" s="701" t="s">
        <v>3732</v>
      </c>
      <c r="D221" s="702"/>
      <c r="E221" s="702"/>
      <c r="F221" s="702"/>
      <c r="G221" s="702"/>
      <c r="H221" s="702" t="s">
        <v>3375</v>
      </c>
    </row>
    <row r="222" spans="1:8" ht="36" x14ac:dyDescent="0.3">
      <c r="A222" s="701" t="s">
        <v>3644</v>
      </c>
      <c r="B222" s="701" t="s">
        <v>1374</v>
      </c>
      <c r="C222" s="701" t="s">
        <v>3733</v>
      </c>
      <c r="D222" s="702"/>
      <c r="E222" s="702"/>
      <c r="F222" s="702"/>
      <c r="G222" s="702" t="s">
        <v>3375</v>
      </c>
      <c r="H222" s="702" t="s">
        <v>3375</v>
      </c>
    </row>
    <row r="223" spans="1:8" ht="36" x14ac:dyDescent="0.3">
      <c r="A223" s="701" t="s">
        <v>3644</v>
      </c>
      <c r="B223" s="701" t="s">
        <v>1374</v>
      </c>
      <c r="C223" s="701" t="s">
        <v>3734</v>
      </c>
      <c r="D223" s="702"/>
      <c r="E223" s="702"/>
      <c r="F223" s="702"/>
      <c r="G223" s="702" t="s">
        <v>3375</v>
      </c>
      <c r="H223" s="702" t="s">
        <v>3375</v>
      </c>
    </row>
    <row r="224" spans="1:8" ht="36" x14ac:dyDescent="0.3">
      <c r="A224" s="701" t="s">
        <v>3644</v>
      </c>
      <c r="B224" s="701" t="s">
        <v>1374</v>
      </c>
      <c r="C224" s="701" t="s">
        <v>3735</v>
      </c>
      <c r="D224" s="702"/>
      <c r="E224" s="702"/>
      <c r="F224" s="702"/>
      <c r="G224" s="702"/>
      <c r="H224" s="702" t="s">
        <v>3375</v>
      </c>
    </row>
    <row r="225" spans="1:8" ht="54" x14ac:dyDescent="0.3">
      <c r="A225" s="701" t="s">
        <v>3644</v>
      </c>
      <c r="B225" s="701" t="s">
        <v>1374</v>
      </c>
      <c r="C225" s="701" t="s">
        <v>3879</v>
      </c>
      <c r="D225" s="702"/>
      <c r="E225" s="702"/>
      <c r="F225" s="702"/>
      <c r="G225" s="702" t="s">
        <v>3375</v>
      </c>
      <c r="H225" s="702" t="s">
        <v>3375</v>
      </c>
    </row>
    <row r="226" spans="1:8" ht="54" x14ac:dyDescent="0.3">
      <c r="A226" s="701" t="s">
        <v>3644</v>
      </c>
      <c r="B226" s="701" t="s">
        <v>1374</v>
      </c>
      <c r="C226" s="701" t="s">
        <v>3736</v>
      </c>
      <c r="D226" s="702"/>
      <c r="E226" s="702"/>
      <c r="F226" s="702"/>
      <c r="G226" s="702" t="s">
        <v>3375</v>
      </c>
      <c r="H226" s="702" t="s">
        <v>3375</v>
      </c>
    </row>
    <row r="227" spans="1:8" ht="90" x14ac:dyDescent="0.3">
      <c r="A227" s="701" t="s">
        <v>3644</v>
      </c>
      <c r="B227" s="701" t="s">
        <v>1374</v>
      </c>
      <c r="C227" s="701" t="s">
        <v>3911</v>
      </c>
      <c r="D227" s="702"/>
      <c r="E227" s="702" t="s">
        <v>3375</v>
      </c>
      <c r="F227" s="702"/>
      <c r="G227" s="702" t="s">
        <v>3375</v>
      </c>
      <c r="H227" s="702" t="s">
        <v>3375</v>
      </c>
    </row>
    <row r="228" spans="1:8" ht="126" x14ac:dyDescent="0.3">
      <c r="A228" s="701" t="s">
        <v>3644</v>
      </c>
      <c r="B228" s="701" t="s">
        <v>1421</v>
      </c>
      <c r="C228" s="701" t="s">
        <v>3737</v>
      </c>
      <c r="D228" s="702"/>
      <c r="E228" s="702"/>
      <c r="F228" s="702"/>
      <c r="G228" s="702"/>
      <c r="H228" s="702" t="s">
        <v>3375</v>
      </c>
    </row>
    <row r="229" spans="1:8" ht="36" x14ac:dyDescent="0.3">
      <c r="A229" s="701" t="s">
        <v>3644</v>
      </c>
      <c r="B229" s="701" t="s">
        <v>1421</v>
      </c>
      <c r="C229" s="701" t="s">
        <v>3738</v>
      </c>
      <c r="D229" s="702"/>
      <c r="E229" s="702"/>
      <c r="F229" s="702"/>
      <c r="G229" s="702"/>
      <c r="H229" s="702" t="s">
        <v>3375</v>
      </c>
    </row>
    <row r="230" spans="1:8" ht="54" x14ac:dyDescent="0.3">
      <c r="A230" s="701" t="s">
        <v>3644</v>
      </c>
      <c r="B230" s="701" t="s">
        <v>1421</v>
      </c>
      <c r="C230" s="701" t="s">
        <v>3739</v>
      </c>
      <c r="D230" s="702"/>
      <c r="E230" s="702"/>
      <c r="F230" s="702"/>
      <c r="G230" s="702"/>
      <c r="H230" s="702" t="s">
        <v>3375</v>
      </c>
    </row>
    <row r="231" spans="1:8" ht="54" x14ac:dyDescent="0.3">
      <c r="A231" s="701" t="s">
        <v>3644</v>
      </c>
      <c r="B231" s="701" t="s">
        <v>1421</v>
      </c>
      <c r="C231" s="701" t="s">
        <v>3740</v>
      </c>
      <c r="D231" s="702"/>
      <c r="E231" s="702"/>
      <c r="F231" s="702"/>
      <c r="G231" s="702"/>
      <c r="H231" s="702" t="s">
        <v>3375</v>
      </c>
    </row>
    <row r="232" spans="1:8" ht="36" x14ac:dyDescent="0.3">
      <c r="A232" s="701" t="s">
        <v>3644</v>
      </c>
      <c r="B232" s="701" t="s">
        <v>1421</v>
      </c>
      <c r="C232" s="701" t="s">
        <v>3741</v>
      </c>
      <c r="D232" s="702"/>
      <c r="E232" s="702" t="s">
        <v>3375</v>
      </c>
      <c r="F232" s="702"/>
      <c r="G232" s="702"/>
      <c r="H232" s="702" t="s">
        <v>3375</v>
      </c>
    </row>
    <row r="233" spans="1:8" ht="36" x14ac:dyDescent="0.3">
      <c r="A233" s="701" t="s">
        <v>3644</v>
      </c>
      <c r="B233" s="701" t="s">
        <v>277</v>
      </c>
      <c r="C233" s="701" t="s">
        <v>3880</v>
      </c>
      <c r="D233" s="702"/>
      <c r="E233" s="702"/>
      <c r="F233" s="702"/>
      <c r="G233" s="702" t="s">
        <v>3375</v>
      </c>
      <c r="H233" s="702" t="s">
        <v>3375</v>
      </c>
    </row>
    <row r="234" spans="1:8" ht="54" x14ac:dyDescent="0.3">
      <c r="A234" s="701" t="s">
        <v>1628</v>
      </c>
      <c r="B234" s="701" t="s">
        <v>3529</v>
      </c>
      <c r="C234" s="701" t="s">
        <v>3742</v>
      </c>
      <c r="D234" s="702" t="s">
        <v>3375</v>
      </c>
      <c r="E234" s="702"/>
      <c r="F234" s="702"/>
      <c r="G234" s="702"/>
      <c r="H234" s="702" t="s">
        <v>3375</v>
      </c>
    </row>
    <row r="235" spans="1:8" ht="54" x14ac:dyDescent="0.3">
      <c r="A235" s="701" t="s">
        <v>1628</v>
      </c>
      <c r="B235" s="701" t="s">
        <v>3529</v>
      </c>
      <c r="C235" s="701" t="s">
        <v>3743</v>
      </c>
      <c r="D235" s="702"/>
      <c r="E235" s="702"/>
      <c r="F235" s="702"/>
      <c r="G235" s="702"/>
      <c r="H235" s="702" t="s">
        <v>3375</v>
      </c>
    </row>
    <row r="236" spans="1:8" ht="36" x14ac:dyDescent="0.3">
      <c r="A236" s="701" t="s">
        <v>1628</v>
      </c>
      <c r="B236" s="701" t="s">
        <v>3530</v>
      </c>
      <c r="C236" s="701" t="s">
        <v>3744</v>
      </c>
      <c r="D236" s="702"/>
      <c r="E236" s="702"/>
      <c r="F236" s="702"/>
      <c r="G236" s="702"/>
      <c r="H236" s="702" t="s">
        <v>3375</v>
      </c>
    </row>
    <row r="237" spans="1:8" ht="54" x14ac:dyDescent="0.3">
      <c r="A237" s="701" t="s">
        <v>1628</v>
      </c>
      <c r="B237" s="701" t="s">
        <v>3530</v>
      </c>
      <c r="C237" s="701" t="s">
        <v>3745</v>
      </c>
      <c r="D237" s="702"/>
      <c r="E237" s="702"/>
      <c r="F237" s="702"/>
      <c r="G237" s="702"/>
      <c r="H237" s="702" t="s">
        <v>3375</v>
      </c>
    </row>
    <row r="238" spans="1:8" ht="36" x14ac:dyDescent="0.3">
      <c r="A238" s="701" t="s">
        <v>1628</v>
      </c>
      <c r="B238" s="701" t="s">
        <v>3530</v>
      </c>
      <c r="C238" s="701" t="s">
        <v>3746</v>
      </c>
      <c r="D238" s="702"/>
      <c r="E238" s="702"/>
      <c r="F238" s="702"/>
      <c r="G238" s="702"/>
      <c r="H238" s="702" t="s">
        <v>3375</v>
      </c>
    </row>
    <row r="239" spans="1:8" ht="54" x14ac:dyDescent="0.3">
      <c r="A239" s="701" t="s">
        <v>1628</v>
      </c>
      <c r="B239" s="701" t="s">
        <v>3530</v>
      </c>
      <c r="C239" s="701" t="s">
        <v>3747</v>
      </c>
      <c r="D239" s="702"/>
      <c r="E239" s="702"/>
      <c r="F239" s="702"/>
      <c r="G239" s="702"/>
      <c r="H239" s="702" t="s">
        <v>3375</v>
      </c>
    </row>
    <row r="240" spans="1:8" ht="36" x14ac:dyDescent="0.3">
      <c r="A240" s="701" t="s">
        <v>1628</v>
      </c>
      <c r="B240" s="701" t="s">
        <v>1649</v>
      </c>
      <c r="C240" s="701" t="s">
        <v>3748</v>
      </c>
      <c r="D240" s="702"/>
      <c r="E240" s="702"/>
      <c r="F240" s="702"/>
      <c r="G240" s="702"/>
      <c r="H240" s="702" t="s">
        <v>3375</v>
      </c>
    </row>
    <row r="241" spans="1:8" ht="54" x14ac:dyDescent="0.3">
      <c r="A241" s="701" t="s">
        <v>1628</v>
      </c>
      <c r="B241" s="701" t="s">
        <v>1649</v>
      </c>
      <c r="C241" s="701" t="s">
        <v>3749</v>
      </c>
      <c r="D241" s="702"/>
      <c r="E241" s="702"/>
      <c r="F241" s="702"/>
      <c r="G241" s="702"/>
      <c r="H241" s="702" t="s">
        <v>3375</v>
      </c>
    </row>
    <row r="242" spans="1:8" ht="72" x14ac:dyDescent="0.3">
      <c r="A242" s="701" t="s">
        <v>1628</v>
      </c>
      <c r="B242" s="701" t="s">
        <v>3531</v>
      </c>
      <c r="C242" s="701" t="s">
        <v>3750</v>
      </c>
      <c r="D242" s="702"/>
      <c r="E242" s="702"/>
      <c r="F242" s="702"/>
      <c r="G242" s="702"/>
      <c r="H242" s="702" t="s">
        <v>3375</v>
      </c>
    </row>
    <row r="243" spans="1:8" ht="36" x14ac:dyDescent="0.3">
      <c r="A243" s="701" t="s">
        <v>1628</v>
      </c>
      <c r="B243" s="701" t="s">
        <v>3531</v>
      </c>
      <c r="C243" s="701" t="s">
        <v>3751</v>
      </c>
      <c r="D243" s="702"/>
      <c r="E243" s="702"/>
      <c r="F243" s="702"/>
      <c r="G243" s="702" t="s">
        <v>3375</v>
      </c>
      <c r="H243" s="702" t="s">
        <v>3375</v>
      </c>
    </row>
    <row r="244" spans="1:8" ht="90" x14ac:dyDescent="0.3">
      <c r="A244" s="701" t="s">
        <v>1628</v>
      </c>
      <c r="B244" s="701" t="s">
        <v>3531</v>
      </c>
      <c r="C244" s="701" t="s">
        <v>3752</v>
      </c>
      <c r="D244" s="702"/>
      <c r="E244" s="702" t="s">
        <v>3375</v>
      </c>
      <c r="F244" s="702"/>
      <c r="G244" s="702"/>
      <c r="H244" s="702" t="s">
        <v>3375</v>
      </c>
    </row>
    <row r="245" spans="1:8" ht="54" x14ac:dyDescent="0.3">
      <c r="A245" s="701" t="s">
        <v>1628</v>
      </c>
      <c r="B245" s="701" t="s">
        <v>3531</v>
      </c>
      <c r="C245" s="701" t="s">
        <v>3753</v>
      </c>
      <c r="D245" s="702" t="s">
        <v>3375</v>
      </c>
      <c r="E245" s="702" t="s">
        <v>3375</v>
      </c>
      <c r="F245" s="702" t="s">
        <v>3375</v>
      </c>
      <c r="G245" s="702" t="s">
        <v>3375</v>
      </c>
      <c r="H245" s="702" t="s">
        <v>3375</v>
      </c>
    </row>
    <row r="246" spans="1:8" ht="54" x14ac:dyDescent="0.3">
      <c r="A246" s="701" t="s">
        <v>1628</v>
      </c>
      <c r="B246" s="701" t="s">
        <v>3532</v>
      </c>
      <c r="C246" s="701" t="s">
        <v>3754</v>
      </c>
      <c r="D246" s="702"/>
      <c r="E246" s="702"/>
      <c r="F246" s="702"/>
      <c r="G246" s="702"/>
      <c r="H246" s="702" t="s">
        <v>3375</v>
      </c>
    </row>
    <row r="247" spans="1:8" ht="90" x14ac:dyDescent="0.3">
      <c r="A247" s="701" t="s">
        <v>1628</v>
      </c>
      <c r="B247" s="701" t="s">
        <v>3532</v>
      </c>
      <c r="C247" s="701" t="s">
        <v>3755</v>
      </c>
      <c r="D247" s="702"/>
      <c r="E247" s="702"/>
      <c r="F247" s="702"/>
      <c r="G247" s="702"/>
      <c r="H247" s="702" t="s">
        <v>3375</v>
      </c>
    </row>
    <row r="248" spans="1:8" ht="36" x14ac:dyDescent="0.3">
      <c r="A248" s="701" t="s">
        <v>1628</v>
      </c>
      <c r="B248" s="701" t="s">
        <v>1682</v>
      </c>
      <c r="C248" s="701" t="s">
        <v>3756</v>
      </c>
      <c r="D248" s="702"/>
      <c r="E248" s="702"/>
      <c r="F248" s="702"/>
      <c r="G248" s="702"/>
      <c r="H248" s="702" t="s">
        <v>3375</v>
      </c>
    </row>
    <row r="249" spans="1:8" ht="36" x14ac:dyDescent="0.3">
      <c r="A249" s="701" t="s">
        <v>1628</v>
      </c>
      <c r="B249" s="701" t="s">
        <v>1682</v>
      </c>
      <c r="C249" s="701" t="s">
        <v>3757</v>
      </c>
      <c r="D249" s="702"/>
      <c r="E249" s="702"/>
      <c r="F249" s="702"/>
      <c r="G249" s="702"/>
      <c r="H249" s="702" t="s">
        <v>3375</v>
      </c>
    </row>
    <row r="250" spans="1:8" ht="36" x14ac:dyDescent="0.3">
      <c r="A250" s="701" t="s">
        <v>1628</v>
      </c>
      <c r="B250" s="701" t="s">
        <v>1696</v>
      </c>
      <c r="C250" s="701" t="s">
        <v>3758</v>
      </c>
      <c r="D250" s="702"/>
      <c r="E250" s="702"/>
      <c r="F250" s="702"/>
      <c r="G250" s="702"/>
      <c r="H250" s="702" t="s">
        <v>3375</v>
      </c>
    </row>
    <row r="251" spans="1:8" ht="36" x14ac:dyDescent="0.3">
      <c r="A251" s="701" t="s">
        <v>1628</v>
      </c>
      <c r="B251" s="701" t="s">
        <v>1696</v>
      </c>
      <c r="C251" s="701" t="s">
        <v>3759</v>
      </c>
      <c r="D251" s="702"/>
      <c r="E251" s="702"/>
      <c r="F251" s="702"/>
      <c r="G251" s="702"/>
      <c r="H251" s="702" t="s">
        <v>3375</v>
      </c>
    </row>
    <row r="252" spans="1:8" ht="36" x14ac:dyDescent="0.3">
      <c r="A252" s="701" t="s">
        <v>1628</v>
      </c>
      <c r="B252" s="701" t="s">
        <v>1696</v>
      </c>
      <c r="C252" s="701" t="s">
        <v>3760</v>
      </c>
      <c r="D252" s="702"/>
      <c r="E252" s="702"/>
      <c r="F252" s="702"/>
      <c r="G252" s="702"/>
      <c r="H252" s="702" t="s">
        <v>3375</v>
      </c>
    </row>
    <row r="253" spans="1:8" ht="36" x14ac:dyDescent="0.3">
      <c r="A253" s="701" t="s">
        <v>1628</v>
      </c>
      <c r="B253" s="701" t="s">
        <v>1696</v>
      </c>
      <c r="C253" s="701" t="s">
        <v>3761</v>
      </c>
      <c r="D253" s="702"/>
      <c r="E253" s="702"/>
      <c r="F253" s="702"/>
      <c r="G253" s="702"/>
      <c r="H253" s="702" t="s">
        <v>3375</v>
      </c>
    </row>
    <row r="254" spans="1:8" ht="54" x14ac:dyDescent="0.3">
      <c r="A254" s="701" t="s">
        <v>1710</v>
      </c>
      <c r="B254" s="701" t="s">
        <v>3286</v>
      </c>
      <c r="C254" s="701" t="s">
        <v>3762</v>
      </c>
      <c r="D254" s="702"/>
      <c r="E254" s="702"/>
      <c r="F254" s="702"/>
      <c r="G254" s="702"/>
      <c r="H254" s="702" t="s">
        <v>3375</v>
      </c>
    </row>
    <row r="255" spans="1:8" ht="36" x14ac:dyDescent="0.3">
      <c r="A255" s="701" t="s">
        <v>1710</v>
      </c>
      <c r="B255" s="701" t="s">
        <v>3286</v>
      </c>
      <c r="C255" s="701" t="s">
        <v>3763</v>
      </c>
      <c r="D255" s="702"/>
      <c r="E255" s="702"/>
      <c r="F255" s="702"/>
      <c r="G255" s="702"/>
      <c r="H255" s="702" t="s">
        <v>3375</v>
      </c>
    </row>
    <row r="256" spans="1:8" ht="18" x14ac:dyDescent="0.3">
      <c r="A256" s="701" t="s">
        <v>1710</v>
      </c>
      <c r="B256" s="701" t="s">
        <v>3286</v>
      </c>
      <c r="C256" s="701" t="s">
        <v>3764</v>
      </c>
      <c r="D256" s="702"/>
      <c r="E256" s="702"/>
      <c r="F256" s="702" t="s">
        <v>3375</v>
      </c>
      <c r="G256" s="702"/>
      <c r="H256" s="702" t="s">
        <v>3375</v>
      </c>
    </row>
    <row r="257" spans="1:8" ht="18" x14ac:dyDescent="0.3">
      <c r="A257" s="701" t="s">
        <v>1710</v>
      </c>
      <c r="B257" s="701" t="s">
        <v>3286</v>
      </c>
      <c r="C257" s="701" t="s">
        <v>3765</v>
      </c>
      <c r="D257" s="702"/>
      <c r="E257" s="702"/>
      <c r="F257" s="702"/>
      <c r="G257" s="702"/>
      <c r="H257" s="702" t="s">
        <v>3375</v>
      </c>
    </row>
    <row r="258" spans="1:8" ht="36" x14ac:dyDescent="0.3">
      <c r="A258" s="701" t="s">
        <v>1710</v>
      </c>
      <c r="B258" s="701" t="s">
        <v>3286</v>
      </c>
      <c r="C258" s="701" t="s">
        <v>3766</v>
      </c>
      <c r="D258" s="702"/>
      <c r="E258" s="702"/>
      <c r="F258" s="702"/>
      <c r="G258" s="702"/>
      <c r="H258" s="702" t="s">
        <v>3375</v>
      </c>
    </row>
    <row r="259" spans="1:8" ht="54" x14ac:dyDescent="0.3">
      <c r="A259" s="701" t="s">
        <v>1710</v>
      </c>
      <c r="B259" s="701" t="s">
        <v>3286</v>
      </c>
      <c r="C259" s="701" t="s">
        <v>3767</v>
      </c>
      <c r="D259" s="702"/>
      <c r="E259" s="702"/>
      <c r="F259" s="702" t="s">
        <v>3375</v>
      </c>
      <c r="G259" s="702"/>
      <c r="H259" s="702" t="s">
        <v>3375</v>
      </c>
    </row>
    <row r="260" spans="1:8" ht="108" x14ac:dyDescent="0.3">
      <c r="A260" s="701" t="s">
        <v>3768</v>
      </c>
      <c r="B260" s="701" t="s">
        <v>3533</v>
      </c>
      <c r="C260" s="701" t="s">
        <v>3769</v>
      </c>
      <c r="D260" s="702" t="s">
        <v>3375</v>
      </c>
      <c r="E260" s="702"/>
      <c r="F260" s="702"/>
      <c r="G260" s="702"/>
      <c r="H260" s="702" t="s">
        <v>3375</v>
      </c>
    </row>
    <row r="261" spans="1:8" ht="108" x14ac:dyDescent="0.3">
      <c r="A261" s="701" t="s">
        <v>3768</v>
      </c>
      <c r="B261" s="701" t="s">
        <v>3533</v>
      </c>
      <c r="C261" s="701" t="s">
        <v>3770</v>
      </c>
      <c r="D261" s="702"/>
      <c r="E261" s="702"/>
      <c r="F261" s="702" t="s">
        <v>3375</v>
      </c>
      <c r="G261" s="702"/>
      <c r="H261" s="702" t="s">
        <v>3375</v>
      </c>
    </row>
    <row r="262" spans="1:8" ht="72" x14ac:dyDescent="0.3">
      <c r="A262" s="701" t="s">
        <v>3768</v>
      </c>
      <c r="B262" s="701" t="s">
        <v>3533</v>
      </c>
      <c r="C262" s="701" t="s">
        <v>3771</v>
      </c>
      <c r="D262" s="702" t="s">
        <v>3375</v>
      </c>
      <c r="E262" s="702" t="s">
        <v>3375</v>
      </c>
      <c r="F262" s="702"/>
      <c r="G262" s="702"/>
      <c r="H262" s="702" t="s">
        <v>3375</v>
      </c>
    </row>
    <row r="263" spans="1:8" ht="108" x14ac:dyDescent="0.3">
      <c r="A263" s="701" t="s">
        <v>3768</v>
      </c>
      <c r="B263" s="701" t="s">
        <v>3533</v>
      </c>
      <c r="C263" s="701" t="s">
        <v>3772</v>
      </c>
      <c r="D263" s="702"/>
      <c r="E263" s="702"/>
      <c r="F263" s="702"/>
      <c r="G263" s="702" t="s">
        <v>3375</v>
      </c>
      <c r="H263" s="702" t="s">
        <v>3375</v>
      </c>
    </row>
    <row r="264" spans="1:8" ht="36" x14ac:dyDescent="0.3">
      <c r="A264" s="701" t="s">
        <v>3768</v>
      </c>
      <c r="B264" s="701" t="s">
        <v>3533</v>
      </c>
      <c r="C264" s="701" t="s">
        <v>3773</v>
      </c>
      <c r="D264" s="702"/>
      <c r="E264" s="702"/>
      <c r="F264" s="702"/>
      <c r="G264" s="702"/>
      <c r="H264" s="702" t="s">
        <v>3375</v>
      </c>
    </row>
    <row r="265" spans="1:8" ht="90" x14ac:dyDescent="0.3">
      <c r="A265" s="701" t="s">
        <v>3768</v>
      </c>
      <c r="B265" s="701" t="s">
        <v>3533</v>
      </c>
      <c r="C265" s="701" t="s">
        <v>3774</v>
      </c>
      <c r="D265" s="702"/>
      <c r="E265" s="702"/>
      <c r="F265" s="702"/>
      <c r="G265" s="702"/>
      <c r="H265" s="702" t="s">
        <v>3375</v>
      </c>
    </row>
    <row r="266" spans="1:8" ht="36" x14ac:dyDescent="0.3">
      <c r="A266" s="701" t="s">
        <v>3768</v>
      </c>
      <c r="B266" s="701" t="s">
        <v>3533</v>
      </c>
      <c r="C266" s="701" t="s">
        <v>3775</v>
      </c>
      <c r="D266" s="702"/>
      <c r="E266" s="702"/>
      <c r="F266" s="702" t="s">
        <v>3375</v>
      </c>
      <c r="G266" s="702"/>
      <c r="H266" s="702" t="s">
        <v>3375</v>
      </c>
    </row>
    <row r="267" spans="1:8" ht="126" x14ac:dyDescent="0.3">
      <c r="A267" s="701" t="s">
        <v>3768</v>
      </c>
      <c r="B267" s="701" t="s">
        <v>3533</v>
      </c>
      <c r="C267" s="701" t="s">
        <v>3776</v>
      </c>
      <c r="D267" s="702"/>
      <c r="E267" s="702"/>
      <c r="F267" s="702" t="s">
        <v>3375</v>
      </c>
      <c r="G267" s="702"/>
      <c r="H267" s="702" t="s">
        <v>3375</v>
      </c>
    </row>
    <row r="268" spans="1:8" ht="54" x14ac:dyDescent="0.3">
      <c r="A268" s="701" t="s">
        <v>3768</v>
      </c>
      <c r="B268" s="701" t="s">
        <v>3533</v>
      </c>
      <c r="C268" s="701" t="s">
        <v>3777</v>
      </c>
      <c r="D268" s="702"/>
      <c r="E268" s="702"/>
      <c r="F268" s="702" t="s">
        <v>3375</v>
      </c>
      <c r="G268" s="702"/>
      <c r="H268" s="702" t="s">
        <v>3375</v>
      </c>
    </row>
    <row r="269" spans="1:8" ht="126" x14ac:dyDescent="0.3">
      <c r="A269" s="701" t="s">
        <v>3768</v>
      </c>
      <c r="B269" s="701" t="s">
        <v>3533</v>
      </c>
      <c r="C269" s="701" t="s">
        <v>3778</v>
      </c>
      <c r="D269" s="702"/>
      <c r="E269" s="702"/>
      <c r="F269" s="702" t="s">
        <v>3375</v>
      </c>
      <c r="G269" s="702"/>
      <c r="H269" s="702" t="s">
        <v>3375</v>
      </c>
    </row>
    <row r="270" spans="1:8" ht="108" x14ac:dyDescent="0.3">
      <c r="A270" s="701" t="s">
        <v>3768</v>
      </c>
      <c r="B270" s="701" t="s">
        <v>3533</v>
      </c>
      <c r="C270" s="701" t="s">
        <v>3779</v>
      </c>
      <c r="D270" s="702" t="s">
        <v>3375</v>
      </c>
      <c r="E270" s="702"/>
      <c r="F270" s="702"/>
      <c r="G270" s="702"/>
      <c r="H270" s="702" t="s">
        <v>3375</v>
      </c>
    </row>
    <row r="271" spans="1:8" ht="54" x14ac:dyDescent="0.3">
      <c r="A271" s="701" t="s">
        <v>3768</v>
      </c>
      <c r="B271" s="701" t="s">
        <v>3533</v>
      </c>
      <c r="C271" s="701" t="s">
        <v>3780</v>
      </c>
      <c r="D271" s="702"/>
      <c r="E271" s="702"/>
      <c r="F271" s="702"/>
      <c r="G271" s="702" t="s">
        <v>3375</v>
      </c>
      <c r="H271" s="702" t="s">
        <v>3375</v>
      </c>
    </row>
    <row r="272" spans="1:8" ht="54" x14ac:dyDescent="0.3">
      <c r="A272" s="701" t="s">
        <v>3768</v>
      </c>
      <c r="B272" s="701" t="s">
        <v>3533</v>
      </c>
      <c r="C272" s="701" t="s">
        <v>3781</v>
      </c>
      <c r="D272" s="702"/>
      <c r="E272" s="702"/>
      <c r="F272" s="702"/>
      <c r="G272" s="702"/>
      <c r="H272" s="702" t="s">
        <v>3375</v>
      </c>
    </row>
    <row r="273" spans="1:8" ht="72" x14ac:dyDescent="0.3">
      <c r="A273" s="701" t="s">
        <v>3768</v>
      </c>
      <c r="B273" s="701" t="s">
        <v>3533</v>
      </c>
      <c r="C273" s="701" t="s">
        <v>3912</v>
      </c>
      <c r="D273" s="702" t="s">
        <v>3375</v>
      </c>
      <c r="E273" s="702" t="s">
        <v>3375</v>
      </c>
      <c r="F273" s="702"/>
      <c r="G273" s="702"/>
      <c r="H273" s="702" t="s">
        <v>3375</v>
      </c>
    </row>
    <row r="274" spans="1:8" ht="108" x14ac:dyDescent="0.3">
      <c r="A274" s="701" t="s">
        <v>3768</v>
      </c>
      <c r="B274" s="701" t="s">
        <v>3533</v>
      </c>
      <c r="C274" s="701" t="s">
        <v>3782</v>
      </c>
      <c r="D274" s="702" t="s">
        <v>3375</v>
      </c>
      <c r="E274" s="702" t="s">
        <v>3375</v>
      </c>
      <c r="F274" s="702"/>
      <c r="G274" s="702"/>
      <c r="H274" s="702" t="s">
        <v>3375</v>
      </c>
    </row>
    <row r="275" spans="1:8" ht="90" x14ac:dyDescent="0.3">
      <c r="A275" s="701" t="s">
        <v>3768</v>
      </c>
      <c r="B275" s="701" t="s">
        <v>3533</v>
      </c>
      <c r="C275" s="701" t="s">
        <v>3783</v>
      </c>
      <c r="D275" s="702" t="s">
        <v>3375</v>
      </c>
      <c r="E275" s="702"/>
      <c r="F275" s="702"/>
      <c r="G275" s="702"/>
      <c r="H275" s="702" t="s">
        <v>3375</v>
      </c>
    </row>
    <row r="276" spans="1:8" ht="90" x14ac:dyDescent="0.3">
      <c r="A276" s="701" t="s">
        <v>1986</v>
      </c>
      <c r="B276" s="701" t="s">
        <v>3534</v>
      </c>
      <c r="C276" s="701" t="s">
        <v>3913</v>
      </c>
      <c r="D276" s="702"/>
      <c r="E276" s="702"/>
      <c r="F276" s="702"/>
      <c r="G276" s="702" t="s">
        <v>3375</v>
      </c>
      <c r="H276" s="702" t="s">
        <v>3375</v>
      </c>
    </row>
    <row r="277" spans="1:8" ht="90" x14ac:dyDescent="0.3">
      <c r="A277" s="701" t="s">
        <v>1986</v>
      </c>
      <c r="B277" s="701" t="s">
        <v>3534</v>
      </c>
      <c r="C277" s="701" t="s">
        <v>3881</v>
      </c>
      <c r="D277" s="702"/>
      <c r="E277" s="702"/>
      <c r="F277" s="702"/>
      <c r="G277" s="702"/>
      <c r="H277" s="702" t="s">
        <v>3375</v>
      </c>
    </row>
    <row r="278" spans="1:8" ht="144" x14ac:dyDescent="0.3">
      <c r="A278" s="701" t="s">
        <v>1986</v>
      </c>
      <c r="B278" s="701" t="s">
        <v>3534</v>
      </c>
      <c r="C278" s="701" t="s">
        <v>3784</v>
      </c>
      <c r="D278" s="702"/>
      <c r="E278" s="702"/>
      <c r="F278" s="702"/>
      <c r="G278" s="702"/>
      <c r="H278" s="702" t="s">
        <v>3375</v>
      </c>
    </row>
    <row r="279" spans="1:8" ht="54" x14ac:dyDescent="0.3">
      <c r="A279" s="701" t="s">
        <v>1986</v>
      </c>
      <c r="B279" s="701" t="s">
        <v>1987</v>
      </c>
      <c r="C279" s="701" t="s">
        <v>3785</v>
      </c>
      <c r="D279" s="702"/>
      <c r="E279" s="702"/>
      <c r="F279" s="702"/>
      <c r="G279" s="702"/>
      <c r="H279" s="702" t="s">
        <v>3375</v>
      </c>
    </row>
    <row r="280" spans="1:8" ht="90" x14ac:dyDescent="0.3">
      <c r="A280" s="701" t="s">
        <v>1986</v>
      </c>
      <c r="B280" s="701" t="s">
        <v>3535</v>
      </c>
      <c r="C280" s="701" t="s">
        <v>3914</v>
      </c>
      <c r="D280" s="702"/>
      <c r="E280" s="702"/>
      <c r="F280" s="702"/>
      <c r="G280" s="702"/>
      <c r="H280" s="702" t="s">
        <v>3375</v>
      </c>
    </row>
    <row r="281" spans="1:8" ht="162" x14ac:dyDescent="0.3">
      <c r="A281" s="701" t="s">
        <v>1986</v>
      </c>
      <c r="B281" s="701" t="s">
        <v>3535</v>
      </c>
      <c r="C281" s="701" t="s">
        <v>3915</v>
      </c>
      <c r="D281" s="702"/>
      <c r="E281" s="702"/>
      <c r="F281" s="702"/>
      <c r="G281" s="702" t="s">
        <v>3375</v>
      </c>
      <c r="H281" s="702" t="s">
        <v>3375</v>
      </c>
    </row>
    <row r="282" spans="1:8" ht="72" x14ac:dyDescent="0.3">
      <c r="A282" s="701" t="s">
        <v>1986</v>
      </c>
      <c r="B282" s="701" t="s">
        <v>3535</v>
      </c>
      <c r="C282" s="701" t="s">
        <v>3786</v>
      </c>
      <c r="D282" s="702"/>
      <c r="E282" s="702"/>
      <c r="F282" s="702" t="s">
        <v>3375</v>
      </c>
      <c r="G282" s="702"/>
      <c r="H282" s="702" t="s">
        <v>3375</v>
      </c>
    </row>
    <row r="283" spans="1:8" ht="54" x14ac:dyDescent="0.3">
      <c r="A283" s="701" t="s">
        <v>1986</v>
      </c>
      <c r="B283" s="701" t="s">
        <v>1993</v>
      </c>
      <c r="C283" s="701" t="s">
        <v>3787</v>
      </c>
      <c r="D283" s="702"/>
      <c r="E283" s="702"/>
      <c r="F283" s="702"/>
      <c r="G283" s="702"/>
      <c r="H283" s="702" t="s">
        <v>3375</v>
      </c>
    </row>
    <row r="284" spans="1:8" ht="90" x14ac:dyDescent="0.3">
      <c r="A284" s="701" t="s">
        <v>1986</v>
      </c>
      <c r="B284" s="701" t="s">
        <v>3535</v>
      </c>
      <c r="C284" s="701" t="s">
        <v>3788</v>
      </c>
      <c r="D284" s="702"/>
      <c r="E284" s="702"/>
      <c r="F284" s="702"/>
      <c r="G284" s="702"/>
      <c r="H284" s="702" t="s">
        <v>3375</v>
      </c>
    </row>
    <row r="285" spans="1:8" ht="54" x14ac:dyDescent="0.3">
      <c r="A285" s="701" t="s">
        <v>1986</v>
      </c>
      <c r="B285" s="701" t="s">
        <v>3536</v>
      </c>
      <c r="C285" s="701" t="s">
        <v>3789</v>
      </c>
      <c r="D285" s="702" t="s">
        <v>3375</v>
      </c>
      <c r="E285" s="702"/>
      <c r="F285" s="702" t="s">
        <v>3375</v>
      </c>
      <c r="G285" s="702"/>
      <c r="H285" s="702" t="s">
        <v>3375</v>
      </c>
    </row>
    <row r="286" spans="1:8" ht="126" x14ac:dyDescent="0.3">
      <c r="A286" s="701" t="s">
        <v>1986</v>
      </c>
      <c r="B286" s="701" t="s">
        <v>3536</v>
      </c>
      <c r="C286" s="701" t="s">
        <v>3882</v>
      </c>
      <c r="D286" s="702"/>
      <c r="E286" s="702"/>
      <c r="F286" s="702"/>
      <c r="G286" s="702"/>
      <c r="H286" s="702" t="s">
        <v>3375</v>
      </c>
    </row>
    <row r="287" spans="1:8" ht="108" x14ac:dyDescent="0.3">
      <c r="A287" s="701" t="s">
        <v>1986</v>
      </c>
      <c r="B287" s="701" t="s">
        <v>3536</v>
      </c>
      <c r="C287" s="701" t="s">
        <v>3790</v>
      </c>
      <c r="D287" s="702"/>
      <c r="E287" s="702"/>
      <c r="F287" s="702"/>
      <c r="G287" s="702"/>
      <c r="H287" s="702" t="s">
        <v>3375</v>
      </c>
    </row>
    <row r="288" spans="1:8" ht="72" x14ac:dyDescent="0.3">
      <c r="A288" s="701" t="s">
        <v>1750</v>
      </c>
      <c r="B288" s="701" t="s">
        <v>330</v>
      </c>
      <c r="C288" s="701" t="s">
        <v>3791</v>
      </c>
      <c r="D288" s="702" t="s">
        <v>3375</v>
      </c>
      <c r="E288" s="702" t="s">
        <v>3375</v>
      </c>
      <c r="F288" s="702"/>
      <c r="G288" s="702"/>
      <c r="H288" s="702" t="s">
        <v>3375</v>
      </c>
    </row>
    <row r="289" spans="1:8" ht="162" x14ac:dyDescent="0.3">
      <c r="A289" s="701" t="s">
        <v>1750</v>
      </c>
      <c r="B289" s="701" t="s">
        <v>330</v>
      </c>
      <c r="C289" s="701" t="s">
        <v>3916</v>
      </c>
      <c r="D289" s="702" t="s">
        <v>3375</v>
      </c>
      <c r="E289" s="702" t="s">
        <v>3375</v>
      </c>
      <c r="F289" s="702"/>
      <c r="G289" s="702"/>
      <c r="H289" s="702" t="s">
        <v>3375</v>
      </c>
    </row>
    <row r="290" spans="1:8" ht="72" x14ac:dyDescent="0.3">
      <c r="A290" s="701" t="s">
        <v>1750</v>
      </c>
      <c r="B290" s="701" t="s">
        <v>330</v>
      </c>
      <c r="C290" s="701" t="s">
        <v>3883</v>
      </c>
      <c r="D290" s="702" t="s">
        <v>3375</v>
      </c>
      <c r="E290" s="702" t="s">
        <v>3375</v>
      </c>
      <c r="F290" s="702"/>
      <c r="G290" s="702"/>
      <c r="H290" s="702" t="s">
        <v>3375</v>
      </c>
    </row>
    <row r="291" spans="1:8" ht="90" x14ac:dyDescent="0.3">
      <c r="A291" s="701" t="s">
        <v>1750</v>
      </c>
      <c r="B291" s="701" t="s">
        <v>330</v>
      </c>
      <c r="C291" s="701" t="s">
        <v>3917</v>
      </c>
      <c r="D291" s="702" t="s">
        <v>3375</v>
      </c>
      <c r="E291" s="702" t="s">
        <v>3375</v>
      </c>
      <c r="F291" s="702"/>
      <c r="G291" s="702"/>
      <c r="H291" s="702" t="s">
        <v>3375</v>
      </c>
    </row>
    <row r="292" spans="1:8" ht="72" x14ac:dyDescent="0.3">
      <c r="A292" s="701" t="s">
        <v>1750</v>
      </c>
      <c r="B292" s="701" t="s">
        <v>330</v>
      </c>
      <c r="C292" s="701" t="s">
        <v>3792</v>
      </c>
      <c r="D292" s="702" t="s">
        <v>3375</v>
      </c>
      <c r="E292" s="702" t="s">
        <v>3375</v>
      </c>
      <c r="F292" s="702"/>
      <c r="G292" s="702"/>
      <c r="H292" s="702" t="s">
        <v>3375</v>
      </c>
    </row>
    <row r="293" spans="1:8" ht="36" x14ac:dyDescent="0.3">
      <c r="A293" s="701" t="s">
        <v>1750</v>
      </c>
      <c r="B293" s="701" t="s">
        <v>330</v>
      </c>
      <c r="C293" s="701" t="s">
        <v>3793</v>
      </c>
      <c r="D293" s="702" t="s">
        <v>3375</v>
      </c>
      <c r="E293" s="702" t="s">
        <v>3375</v>
      </c>
      <c r="F293" s="702"/>
      <c r="G293" s="702"/>
      <c r="H293" s="702" t="s">
        <v>3375</v>
      </c>
    </row>
    <row r="294" spans="1:8" ht="90" x14ac:dyDescent="0.3">
      <c r="A294" s="701" t="s">
        <v>1750</v>
      </c>
      <c r="B294" s="701" t="s">
        <v>1779</v>
      </c>
      <c r="C294" s="701" t="s">
        <v>3794</v>
      </c>
      <c r="D294" s="702"/>
      <c r="E294" s="702"/>
      <c r="F294" s="702"/>
      <c r="G294" s="702"/>
      <c r="H294" s="702" t="s">
        <v>3375</v>
      </c>
    </row>
    <row r="295" spans="1:8" ht="54" x14ac:dyDescent="0.3">
      <c r="A295" s="701" t="s">
        <v>1750</v>
      </c>
      <c r="B295" s="701" t="s">
        <v>3537</v>
      </c>
      <c r="C295" s="701" t="s">
        <v>3884</v>
      </c>
      <c r="D295" s="702" t="s">
        <v>3375</v>
      </c>
      <c r="E295" s="702" t="s">
        <v>3375</v>
      </c>
      <c r="F295" s="702" t="s">
        <v>3375</v>
      </c>
      <c r="G295" s="702" t="s">
        <v>3375</v>
      </c>
      <c r="H295" s="702" t="s">
        <v>3375</v>
      </c>
    </row>
    <row r="296" spans="1:8" ht="54" x14ac:dyDescent="0.3">
      <c r="A296" s="701" t="s">
        <v>1750</v>
      </c>
      <c r="B296" s="701" t="s">
        <v>3795</v>
      </c>
      <c r="C296" s="701" t="s">
        <v>3918</v>
      </c>
      <c r="D296" s="702" t="s">
        <v>3375</v>
      </c>
      <c r="E296" s="702"/>
      <c r="F296" s="702"/>
      <c r="G296" s="702"/>
      <c r="H296" s="702"/>
    </row>
    <row r="297" spans="1:8" ht="36" x14ac:dyDescent="0.3">
      <c r="A297" s="701" t="s">
        <v>1750</v>
      </c>
      <c r="B297" s="701" t="s">
        <v>3795</v>
      </c>
      <c r="C297" s="701" t="s">
        <v>3919</v>
      </c>
      <c r="D297" s="702" t="s">
        <v>3375</v>
      </c>
      <c r="E297" s="702" t="s">
        <v>3375</v>
      </c>
      <c r="F297" s="702"/>
      <c r="G297" s="702" t="s">
        <v>3375</v>
      </c>
      <c r="H297" s="702" t="s">
        <v>3375</v>
      </c>
    </row>
    <row r="298" spans="1:8" ht="36" x14ac:dyDescent="0.3">
      <c r="A298" s="701" t="s">
        <v>1750</v>
      </c>
      <c r="B298" s="701" t="s">
        <v>3795</v>
      </c>
      <c r="C298" s="701" t="s">
        <v>3796</v>
      </c>
      <c r="D298" s="702"/>
      <c r="E298" s="702" t="s">
        <v>3375</v>
      </c>
      <c r="F298" s="702"/>
      <c r="G298" s="702"/>
      <c r="H298" s="702" t="s">
        <v>3375</v>
      </c>
    </row>
    <row r="299" spans="1:8" ht="36" x14ac:dyDescent="0.3">
      <c r="A299" s="701" t="s">
        <v>1750</v>
      </c>
      <c r="B299" s="701" t="s">
        <v>3795</v>
      </c>
      <c r="C299" s="701" t="s">
        <v>3920</v>
      </c>
      <c r="D299" s="702" t="s">
        <v>3375</v>
      </c>
      <c r="E299" s="702" t="s">
        <v>3375</v>
      </c>
      <c r="F299" s="702"/>
      <c r="G299" s="702"/>
      <c r="H299" s="702" t="s">
        <v>3375</v>
      </c>
    </row>
    <row r="300" spans="1:8" ht="108" x14ac:dyDescent="0.3">
      <c r="A300" s="701" t="s">
        <v>1750</v>
      </c>
      <c r="B300" s="701" t="s">
        <v>3795</v>
      </c>
      <c r="C300" s="701" t="s">
        <v>3921</v>
      </c>
      <c r="D300" s="702" t="s">
        <v>3375</v>
      </c>
      <c r="E300" s="702" t="s">
        <v>3375</v>
      </c>
      <c r="F300" s="702"/>
      <c r="G300" s="702"/>
      <c r="H300" s="702" t="s">
        <v>3375</v>
      </c>
    </row>
    <row r="301" spans="1:8" ht="126" x14ac:dyDescent="0.3">
      <c r="A301" s="701" t="s">
        <v>1750</v>
      </c>
      <c r="B301" s="701" t="s">
        <v>3795</v>
      </c>
      <c r="C301" s="701" t="s">
        <v>3922</v>
      </c>
      <c r="D301" s="702" t="s">
        <v>3375</v>
      </c>
      <c r="E301" s="702" t="s">
        <v>3375</v>
      </c>
      <c r="F301" s="702"/>
      <c r="G301" s="702"/>
      <c r="H301" s="702" t="s">
        <v>3375</v>
      </c>
    </row>
    <row r="302" spans="1:8" ht="54" x14ac:dyDescent="0.3">
      <c r="A302" s="701" t="s">
        <v>1750</v>
      </c>
      <c r="B302" s="701" t="s">
        <v>3795</v>
      </c>
      <c r="C302" s="701" t="s">
        <v>3797</v>
      </c>
      <c r="D302" s="702" t="s">
        <v>3375</v>
      </c>
      <c r="E302" s="702" t="s">
        <v>3375</v>
      </c>
      <c r="F302" s="702"/>
      <c r="G302" s="702"/>
      <c r="H302" s="702" t="s">
        <v>3375</v>
      </c>
    </row>
    <row r="303" spans="1:8" ht="90" x14ac:dyDescent="0.3">
      <c r="A303" s="701" t="s">
        <v>1750</v>
      </c>
      <c r="B303" s="701" t="s">
        <v>3795</v>
      </c>
      <c r="C303" s="701" t="s">
        <v>3798</v>
      </c>
      <c r="D303" s="702" t="s">
        <v>3375</v>
      </c>
      <c r="E303" s="702" t="s">
        <v>3375</v>
      </c>
      <c r="F303" s="702"/>
      <c r="G303" s="702"/>
      <c r="H303" s="702" t="s">
        <v>3375</v>
      </c>
    </row>
    <row r="304" spans="1:8" ht="36" x14ac:dyDescent="0.3">
      <c r="A304" s="701" t="s">
        <v>1750</v>
      </c>
      <c r="B304" s="701" t="s">
        <v>3795</v>
      </c>
      <c r="C304" s="701" t="s">
        <v>3799</v>
      </c>
      <c r="D304" s="702" t="s">
        <v>3375</v>
      </c>
      <c r="E304" s="702" t="s">
        <v>3375</v>
      </c>
      <c r="F304" s="702" t="s">
        <v>3375</v>
      </c>
      <c r="G304" s="702"/>
      <c r="H304" s="702" t="s">
        <v>3375</v>
      </c>
    </row>
    <row r="305" spans="1:8" ht="36" x14ac:dyDescent="0.3">
      <c r="A305" s="701" t="s">
        <v>1750</v>
      </c>
      <c r="B305" s="701" t="s">
        <v>3795</v>
      </c>
      <c r="C305" s="701" t="s">
        <v>3923</v>
      </c>
      <c r="D305" s="702"/>
      <c r="E305" s="702" t="s">
        <v>3375</v>
      </c>
      <c r="F305" s="702"/>
      <c r="G305" s="702" t="s">
        <v>3375</v>
      </c>
      <c r="H305" s="702" t="s">
        <v>3375</v>
      </c>
    </row>
    <row r="306" spans="1:8" ht="90" x14ac:dyDescent="0.3">
      <c r="A306" s="701" t="s">
        <v>1750</v>
      </c>
      <c r="B306" s="701" t="s">
        <v>3538</v>
      </c>
      <c r="C306" s="701" t="s">
        <v>3885</v>
      </c>
      <c r="D306" s="702"/>
      <c r="E306" s="702"/>
      <c r="F306" s="702"/>
      <c r="G306" s="702"/>
      <c r="H306" s="702" t="s">
        <v>3375</v>
      </c>
    </row>
    <row r="307" spans="1:8" ht="54" x14ac:dyDescent="0.3">
      <c r="A307" s="701" t="s">
        <v>1750</v>
      </c>
      <c r="B307" s="701" t="s">
        <v>3538</v>
      </c>
      <c r="C307" s="701" t="s">
        <v>3800</v>
      </c>
      <c r="D307" s="702" t="s">
        <v>3375</v>
      </c>
      <c r="E307" s="702" t="s">
        <v>3375</v>
      </c>
      <c r="F307" s="702"/>
      <c r="G307" s="702"/>
      <c r="H307" s="702" t="s">
        <v>3375</v>
      </c>
    </row>
    <row r="308" spans="1:8" ht="36" x14ac:dyDescent="0.3">
      <c r="A308" s="701" t="s">
        <v>1750</v>
      </c>
      <c r="B308" s="701" t="s">
        <v>3538</v>
      </c>
      <c r="C308" s="701" t="s">
        <v>3924</v>
      </c>
      <c r="D308" s="702" t="s">
        <v>3375</v>
      </c>
      <c r="E308" s="702" t="s">
        <v>3375</v>
      </c>
      <c r="F308" s="702"/>
      <c r="G308" s="702"/>
      <c r="H308" s="702" t="s">
        <v>3375</v>
      </c>
    </row>
    <row r="309" spans="1:8" ht="72" x14ac:dyDescent="0.3">
      <c r="A309" s="701" t="s">
        <v>1750</v>
      </c>
      <c r="B309" s="701" t="s">
        <v>3539</v>
      </c>
      <c r="C309" s="701" t="s">
        <v>3801</v>
      </c>
      <c r="D309" s="702"/>
      <c r="E309" s="702"/>
      <c r="F309" s="702"/>
      <c r="G309" s="702"/>
      <c r="H309" s="702" t="s">
        <v>3375</v>
      </c>
    </row>
    <row r="310" spans="1:8" ht="36" x14ac:dyDescent="0.3">
      <c r="A310" s="701" t="s">
        <v>1750</v>
      </c>
      <c r="B310" s="701" t="s">
        <v>3539</v>
      </c>
      <c r="C310" s="701" t="s">
        <v>3802</v>
      </c>
      <c r="D310" s="702" t="s">
        <v>3375</v>
      </c>
      <c r="E310" s="702" t="s">
        <v>3375</v>
      </c>
      <c r="F310" s="702"/>
      <c r="G310" s="702"/>
      <c r="H310" s="702" t="s">
        <v>3375</v>
      </c>
    </row>
    <row r="311" spans="1:8" ht="90" x14ac:dyDescent="0.3">
      <c r="A311" s="701" t="s">
        <v>1750</v>
      </c>
      <c r="B311" s="701" t="s">
        <v>3539</v>
      </c>
      <c r="C311" s="701" t="s">
        <v>3803</v>
      </c>
      <c r="D311" s="702" t="s">
        <v>3375</v>
      </c>
      <c r="E311" s="702" t="s">
        <v>3375</v>
      </c>
      <c r="F311" s="702"/>
      <c r="G311" s="702"/>
      <c r="H311" s="702" t="s">
        <v>3375</v>
      </c>
    </row>
    <row r="312" spans="1:8" ht="90" x14ac:dyDescent="0.3">
      <c r="A312" s="701" t="s">
        <v>1750</v>
      </c>
      <c r="B312" s="701" t="s">
        <v>3539</v>
      </c>
      <c r="C312" s="701" t="s">
        <v>3804</v>
      </c>
      <c r="D312" s="702" t="s">
        <v>3375</v>
      </c>
      <c r="E312" s="702" t="s">
        <v>3375</v>
      </c>
      <c r="F312" s="702"/>
      <c r="G312" s="702"/>
      <c r="H312" s="702" t="s">
        <v>3375</v>
      </c>
    </row>
    <row r="313" spans="1:8" ht="54" x14ac:dyDescent="0.3">
      <c r="A313" s="701" t="s">
        <v>1750</v>
      </c>
      <c r="B313" s="701" t="s">
        <v>3540</v>
      </c>
      <c r="C313" s="701" t="s">
        <v>3925</v>
      </c>
      <c r="D313" s="702"/>
      <c r="E313" s="702"/>
      <c r="F313" s="702"/>
      <c r="G313" s="702" t="s">
        <v>3375</v>
      </c>
      <c r="H313" s="702" t="s">
        <v>3375</v>
      </c>
    </row>
    <row r="314" spans="1:8" ht="36" x14ac:dyDescent="0.3">
      <c r="A314" s="701" t="s">
        <v>1750</v>
      </c>
      <c r="B314" s="701" t="s">
        <v>3540</v>
      </c>
      <c r="C314" s="701" t="s">
        <v>3805</v>
      </c>
      <c r="D314" s="702"/>
      <c r="E314" s="702"/>
      <c r="F314" s="702"/>
      <c r="G314" s="702" t="s">
        <v>3375</v>
      </c>
      <c r="H314" s="702" t="s">
        <v>3375</v>
      </c>
    </row>
    <row r="315" spans="1:8" ht="54" x14ac:dyDescent="0.3">
      <c r="A315" s="701" t="s">
        <v>1750</v>
      </c>
      <c r="B315" s="701" t="s">
        <v>3540</v>
      </c>
      <c r="C315" s="701" t="s">
        <v>3926</v>
      </c>
      <c r="D315" s="702"/>
      <c r="E315" s="702"/>
      <c r="F315" s="702"/>
      <c r="G315" s="702" t="s">
        <v>3375</v>
      </c>
      <c r="H315" s="702" t="s">
        <v>3375</v>
      </c>
    </row>
    <row r="316" spans="1:8" ht="54" x14ac:dyDescent="0.3">
      <c r="A316" s="701" t="s">
        <v>1750</v>
      </c>
      <c r="B316" s="701" t="s">
        <v>3540</v>
      </c>
      <c r="C316" s="701" t="s">
        <v>3806</v>
      </c>
      <c r="D316" s="702"/>
      <c r="E316" s="702" t="s">
        <v>3375</v>
      </c>
      <c r="F316" s="702"/>
      <c r="G316" s="702" t="s">
        <v>3375</v>
      </c>
      <c r="H316" s="702" t="s">
        <v>3375</v>
      </c>
    </row>
    <row r="317" spans="1:8" ht="90" x14ac:dyDescent="0.3">
      <c r="A317" s="701" t="s">
        <v>1750</v>
      </c>
      <c r="B317" s="701" t="s">
        <v>3540</v>
      </c>
      <c r="C317" s="701" t="s">
        <v>3807</v>
      </c>
      <c r="D317" s="702"/>
      <c r="E317" s="702" t="s">
        <v>3375</v>
      </c>
      <c r="F317" s="702"/>
      <c r="G317" s="702" t="s">
        <v>3375</v>
      </c>
      <c r="H317" s="702" t="s">
        <v>3375</v>
      </c>
    </row>
    <row r="318" spans="1:8" ht="72" x14ac:dyDescent="0.3">
      <c r="A318" s="701" t="s">
        <v>1750</v>
      </c>
      <c r="B318" s="701" t="s">
        <v>3541</v>
      </c>
      <c r="C318" s="701" t="s">
        <v>3927</v>
      </c>
      <c r="D318" s="702"/>
      <c r="E318" s="702" t="s">
        <v>3375</v>
      </c>
      <c r="F318" s="702" t="s">
        <v>3375</v>
      </c>
      <c r="G318" s="702"/>
      <c r="H318" s="702" t="s">
        <v>3375</v>
      </c>
    </row>
    <row r="319" spans="1:8" ht="90" x14ac:dyDescent="0.3">
      <c r="A319" s="701" t="s">
        <v>1750</v>
      </c>
      <c r="B319" s="701" t="s">
        <v>3541</v>
      </c>
      <c r="C319" s="701" t="s">
        <v>3808</v>
      </c>
      <c r="D319" s="702" t="s">
        <v>3375</v>
      </c>
      <c r="E319" s="702" t="s">
        <v>3375</v>
      </c>
      <c r="F319" s="702"/>
      <c r="G319" s="702"/>
      <c r="H319" s="702" t="s">
        <v>3375</v>
      </c>
    </row>
    <row r="320" spans="1:8" ht="54" x14ac:dyDescent="0.3">
      <c r="A320" s="701" t="s">
        <v>1878</v>
      </c>
      <c r="B320" s="701" t="s">
        <v>1879</v>
      </c>
      <c r="C320" s="701" t="s">
        <v>3809</v>
      </c>
      <c r="D320" s="702"/>
      <c r="E320" s="702"/>
      <c r="F320" s="702" t="s">
        <v>3375</v>
      </c>
      <c r="G320" s="702"/>
      <c r="H320" s="702"/>
    </row>
    <row r="321" spans="1:8" ht="36" x14ac:dyDescent="0.3">
      <c r="A321" s="701" t="s">
        <v>1878</v>
      </c>
      <c r="B321" s="701" t="s">
        <v>1879</v>
      </c>
      <c r="C321" s="701" t="s">
        <v>3810</v>
      </c>
      <c r="D321" s="702"/>
      <c r="E321" s="702"/>
      <c r="F321" s="702"/>
      <c r="G321" s="702"/>
      <c r="H321" s="702" t="s">
        <v>3375</v>
      </c>
    </row>
    <row r="322" spans="1:8" ht="288" x14ac:dyDescent="0.3">
      <c r="A322" s="701" t="s">
        <v>1878</v>
      </c>
      <c r="B322" s="701" t="s">
        <v>1879</v>
      </c>
      <c r="C322" s="701" t="s">
        <v>3886</v>
      </c>
      <c r="D322" s="702" t="s">
        <v>3375</v>
      </c>
      <c r="E322" s="702"/>
      <c r="F322" s="702" t="s">
        <v>3375</v>
      </c>
      <c r="G322" s="702" t="s">
        <v>3375</v>
      </c>
      <c r="H322" s="702" t="s">
        <v>3375</v>
      </c>
    </row>
    <row r="323" spans="1:8" ht="36" x14ac:dyDescent="0.3">
      <c r="A323" s="701" t="s">
        <v>1878</v>
      </c>
      <c r="B323" s="701" t="s">
        <v>1879</v>
      </c>
      <c r="C323" s="701" t="s">
        <v>3811</v>
      </c>
      <c r="D323" s="702"/>
      <c r="E323" s="702"/>
      <c r="F323" s="702"/>
      <c r="G323" s="702"/>
      <c r="H323" s="702" t="s">
        <v>3375</v>
      </c>
    </row>
    <row r="324" spans="1:8" ht="36" x14ac:dyDescent="0.3">
      <c r="A324" s="701" t="s">
        <v>1878</v>
      </c>
      <c r="B324" s="701" t="s">
        <v>1879</v>
      </c>
      <c r="C324" s="701" t="s">
        <v>3928</v>
      </c>
      <c r="D324" s="702" t="s">
        <v>3375</v>
      </c>
      <c r="E324" s="702"/>
      <c r="F324" s="702"/>
      <c r="G324" s="702"/>
      <c r="H324" s="702" t="s">
        <v>3375</v>
      </c>
    </row>
    <row r="325" spans="1:8" ht="72" x14ac:dyDescent="0.3">
      <c r="A325" s="701" t="s">
        <v>1878</v>
      </c>
      <c r="B325" s="701" t="s">
        <v>1879</v>
      </c>
      <c r="C325" s="701" t="s">
        <v>3812</v>
      </c>
      <c r="D325" s="702" t="s">
        <v>3375</v>
      </c>
      <c r="E325" s="702"/>
      <c r="F325" s="702"/>
      <c r="G325" s="702"/>
      <c r="H325" s="702" t="s">
        <v>3375</v>
      </c>
    </row>
    <row r="326" spans="1:8" ht="36" x14ac:dyDescent="0.3">
      <c r="A326" s="701" t="s">
        <v>1878</v>
      </c>
      <c r="B326" s="701" t="s">
        <v>1879</v>
      </c>
      <c r="C326" s="701" t="s">
        <v>3813</v>
      </c>
      <c r="D326" s="702" t="s">
        <v>3375</v>
      </c>
      <c r="E326" s="702"/>
      <c r="F326" s="702"/>
      <c r="G326" s="702"/>
      <c r="H326" s="702" t="s">
        <v>3375</v>
      </c>
    </row>
    <row r="327" spans="1:8" ht="54" x14ac:dyDescent="0.3">
      <c r="A327" s="701" t="s">
        <v>1878</v>
      </c>
      <c r="B327" s="701" t="s">
        <v>1879</v>
      </c>
      <c r="C327" s="701" t="s">
        <v>3814</v>
      </c>
      <c r="D327" s="702" t="s">
        <v>3375</v>
      </c>
      <c r="E327" s="702"/>
      <c r="F327" s="702"/>
      <c r="G327" s="702"/>
      <c r="H327" s="702"/>
    </row>
    <row r="328" spans="1:8" ht="36" x14ac:dyDescent="0.3">
      <c r="A328" s="701" t="s">
        <v>1878</v>
      </c>
      <c r="B328" s="701" t="s">
        <v>1879</v>
      </c>
      <c r="C328" s="701" t="s">
        <v>3815</v>
      </c>
      <c r="D328" s="702"/>
      <c r="E328" s="702"/>
      <c r="F328" s="702"/>
      <c r="G328" s="702"/>
      <c r="H328" s="702" t="s">
        <v>3375</v>
      </c>
    </row>
    <row r="329" spans="1:8" ht="54" x14ac:dyDescent="0.3">
      <c r="A329" s="701" t="s">
        <v>1878</v>
      </c>
      <c r="B329" s="701" t="s">
        <v>3542</v>
      </c>
      <c r="C329" s="701" t="s">
        <v>3816</v>
      </c>
      <c r="D329" s="702"/>
      <c r="E329" s="702"/>
      <c r="F329" s="702"/>
      <c r="G329" s="702"/>
      <c r="H329" s="702" t="s">
        <v>3375</v>
      </c>
    </row>
    <row r="330" spans="1:8" ht="36" x14ac:dyDescent="0.3">
      <c r="A330" s="701" t="s">
        <v>1878</v>
      </c>
      <c r="B330" s="701" t="s">
        <v>3542</v>
      </c>
      <c r="C330" s="701" t="s">
        <v>3817</v>
      </c>
      <c r="D330" s="702"/>
      <c r="E330" s="702"/>
      <c r="F330" s="702"/>
      <c r="G330" s="702"/>
      <c r="H330" s="702" t="s">
        <v>3375</v>
      </c>
    </row>
    <row r="331" spans="1:8" ht="36" x14ac:dyDescent="0.3">
      <c r="A331" s="701" t="s">
        <v>1878</v>
      </c>
      <c r="B331" s="701" t="s">
        <v>3543</v>
      </c>
      <c r="C331" s="701" t="s">
        <v>3818</v>
      </c>
      <c r="D331" s="702"/>
      <c r="E331" s="702"/>
      <c r="F331" s="702"/>
      <c r="G331" s="702" t="s">
        <v>3254</v>
      </c>
      <c r="H331" s="702" t="s">
        <v>3375</v>
      </c>
    </row>
    <row r="332" spans="1:8" ht="36" x14ac:dyDescent="0.3">
      <c r="A332" s="701" t="s">
        <v>1878</v>
      </c>
      <c r="B332" s="701" t="s">
        <v>3543</v>
      </c>
      <c r="C332" s="701" t="s">
        <v>3819</v>
      </c>
      <c r="D332" s="702"/>
      <c r="E332" s="702"/>
      <c r="F332" s="702"/>
      <c r="G332" s="702" t="s">
        <v>3375</v>
      </c>
      <c r="H332" s="702" t="s">
        <v>3375</v>
      </c>
    </row>
    <row r="333" spans="1:8" ht="54" x14ac:dyDescent="0.3">
      <c r="A333" s="701" t="s">
        <v>1878</v>
      </c>
      <c r="B333" s="701" t="s">
        <v>3543</v>
      </c>
      <c r="C333" s="701" t="s">
        <v>3820</v>
      </c>
      <c r="D333" s="702" t="s">
        <v>3375</v>
      </c>
      <c r="E333" s="702"/>
      <c r="F333" s="702"/>
      <c r="G333" s="702"/>
      <c r="H333" s="702" t="s">
        <v>3375</v>
      </c>
    </row>
    <row r="334" spans="1:8" ht="36" x14ac:dyDescent="0.3">
      <c r="A334" s="701" t="s">
        <v>1878</v>
      </c>
      <c r="B334" s="701" t="s">
        <v>3544</v>
      </c>
      <c r="C334" s="701" t="s">
        <v>3545</v>
      </c>
      <c r="D334" s="702" t="s">
        <v>3375</v>
      </c>
      <c r="E334" s="702"/>
      <c r="F334" s="702" t="s">
        <v>3375</v>
      </c>
      <c r="G334" s="702"/>
      <c r="H334" s="702" t="s">
        <v>3375</v>
      </c>
    </row>
    <row r="335" spans="1:8" ht="54" x14ac:dyDescent="0.3">
      <c r="A335" s="701" t="s">
        <v>1878</v>
      </c>
      <c r="B335" s="701" t="s">
        <v>3544</v>
      </c>
      <c r="C335" s="701" t="s">
        <v>3929</v>
      </c>
      <c r="D335" s="702" t="s">
        <v>3375</v>
      </c>
      <c r="E335" s="702"/>
      <c r="F335" s="702" t="s">
        <v>3375</v>
      </c>
      <c r="G335" s="702"/>
      <c r="H335" s="702" t="s">
        <v>3375</v>
      </c>
    </row>
    <row r="336" spans="1:8" ht="36" x14ac:dyDescent="0.3">
      <c r="A336" s="701" t="s">
        <v>1878</v>
      </c>
      <c r="B336" s="701" t="s">
        <v>3544</v>
      </c>
      <c r="C336" s="701" t="s">
        <v>3821</v>
      </c>
      <c r="D336" s="702"/>
      <c r="E336" s="702"/>
      <c r="F336" s="702"/>
      <c r="G336" s="702"/>
      <c r="H336" s="702" t="s">
        <v>3375</v>
      </c>
    </row>
    <row r="337" spans="1:8" ht="36" x14ac:dyDescent="0.3">
      <c r="A337" s="701" t="s">
        <v>1878</v>
      </c>
      <c r="B337" s="701" t="s">
        <v>3544</v>
      </c>
      <c r="C337" s="701" t="s">
        <v>3822</v>
      </c>
      <c r="D337" s="702" t="s">
        <v>3375</v>
      </c>
      <c r="E337" s="702"/>
      <c r="F337" s="702"/>
      <c r="G337" s="702"/>
      <c r="H337" s="702" t="s">
        <v>3375</v>
      </c>
    </row>
    <row r="338" spans="1:8" ht="36" x14ac:dyDescent="0.3">
      <c r="A338" s="701" t="s">
        <v>1878</v>
      </c>
      <c r="B338" s="701" t="s">
        <v>3544</v>
      </c>
      <c r="C338" s="701" t="s">
        <v>3823</v>
      </c>
      <c r="D338" s="702"/>
      <c r="E338" s="702" t="s">
        <v>3375</v>
      </c>
      <c r="F338" s="702"/>
      <c r="G338" s="702"/>
      <c r="H338" s="702" t="s">
        <v>3375</v>
      </c>
    </row>
    <row r="339" spans="1:8" ht="54" x14ac:dyDescent="0.3">
      <c r="A339" s="701" t="s">
        <v>1915</v>
      </c>
      <c r="B339" s="701" t="s">
        <v>1915</v>
      </c>
      <c r="C339" s="701" t="s">
        <v>3824</v>
      </c>
      <c r="D339" s="702"/>
      <c r="E339" s="702"/>
      <c r="F339" s="702"/>
      <c r="G339" s="702"/>
      <c r="H339" s="702" t="s">
        <v>3375</v>
      </c>
    </row>
    <row r="340" spans="1:8" ht="72" x14ac:dyDescent="0.3">
      <c r="A340" s="701" t="s">
        <v>1915</v>
      </c>
      <c r="B340" s="701" t="s">
        <v>1915</v>
      </c>
      <c r="C340" s="701" t="s">
        <v>3825</v>
      </c>
      <c r="D340" s="702"/>
      <c r="E340" s="702"/>
      <c r="F340" s="702"/>
      <c r="G340" s="702"/>
      <c r="H340" s="702" t="s">
        <v>3375</v>
      </c>
    </row>
    <row r="341" spans="1:8" ht="126" x14ac:dyDescent="0.3">
      <c r="A341" s="701" t="s">
        <v>1915</v>
      </c>
      <c r="B341" s="701" t="s">
        <v>1915</v>
      </c>
      <c r="C341" s="701" t="s">
        <v>3826</v>
      </c>
      <c r="D341" s="702"/>
      <c r="E341" s="702"/>
      <c r="F341" s="702"/>
      <c r="G341" s="702"/>
      <c r="H341" s="702" t="s">
        <v>3375</v>
      </c>
    </row>
    <row r="342" spans="1:8" ht="90" x14ac:dyDescent="0.3">
      <c r="A342" s="701" t="s">
        <v>1915</v>
      </c>
      <c r="B342" s="701" t="s">
        <v>1915</v>
      </c>
      <c r="C342" s="701" t="s">
        <v>3930</v>
      </c>
      <c r="D342" s="702"/>
      <c r="E342" s="702"/>
      <c r="F342" s="702"/>
      <c r="G342" s="702"/>
      <c r="H342" s="702" t="s">
        <v>3375</v>
      </c>
    </row>
    <row r="343" spans="1:8" ht="90" x14ac:dyDescent="0.3">
      <c r="A343" s="701" t="s">
        <v>1915</v>
      </c>
      <c r="B343" s="701" t="s">
        <v>1915</v>
      </c>
      <c r="C343" s="701" t="s">
        <v>3827</v>
      </c>
      <c r="D343" s="702"/>
      <c r="E343" s="702"/>
      <c r="F343" s="702"/>
      <c r="G343" s="702"/>
      <c r="H343" s="702" t="s">
        <v>3375</v>
      </c>
    </row>
    <row r="344" spans="1:8" ht="72" x14ac:dyDescent="0.3">
      <c r="A344" s="701" t="s">
        <v>2150</v>
      </c>
      <c r="B344" s="701" t="s">
        <v>3546</v>
      </c>
      <c r="C344" s="701" t="s">
        <v>3828</v>
      </c>
      <c r="D344" s="702"/>
      <c r="E344" s="702"/>
      <c r="F344" s="702" t="s">
        <v>3375</v>
      </c>
      <c r="G344" s="702"/>
      <c r="H344" s="702" t="s">
        <v>3375</v>
      </c>
    </row>
    <row r="345" spans="1:8" ht="72" x14ac:dyDescent="0.3">
      <c r="A345" s="701" t="s">
        <v>2150</v>
      </c>
      <c r="B345" s="701" t="s">
        <v>3546</v>
      </c>
      <c r="C345" s="701" t="s">
        <v>3829</v>
      </c>
      <c r="D345" s="702"/>
      <c r="E345" s="702"/>
      <c r="F345" s="702" t="s">
        <v>3375</v>
      </c>
      <c r="G345" s="702"/>
      <c r="H345" s="702" t="s">
        <v>3375</v>
      </c>
    </row>
    <row r="346" spans="1:8" ht="72" x14ac:dyDescent="0.3">
      <c r="A346" s="701" t="s">
        <v>2150</v>
      </c>
      <c r="B346" s="701" t="s">
        <v>3546</v>
      </c>
      <c r="C346" s="701" t="s">
        <v>3830</v>
      </c>
      <c r="D346" s="702"/>
      <c r="E346" s="702"/>
      <c r="F346" s="702" t="s">
        <v>3375</v>
      </c>
      <c r="G346" s="702"/>
      <c r="H346" s="702" t="s">
        <v>3375</v>
      </c>
    </row>
    <row r="347" spans="1:8" ht="72" x14ac:dyDescent="0.3">
      <c r="A347" s="701" t="s">
        <v>2150</v>
      </c>
      <c r="B347" s="701" t="s">
        <v>3547</v>
      </c>
      <c r="C347" s="701" t="s">
        <v>3831</v>
      </c>
      <c r="D347" s="702"/>
      <c r="E347" s="702"/>
      <c r="F347" s="702"/>
      <c r="G347" s="702"/>
      <c r="H347" s="702" t="s">
        <v>3375</v>
      </c>
    </row>
    <row r="348" spans="1:8" ht="72" x14ac:dyDescent="0.3">
      <c r="A348" s="701" t="s">
        <v>2150</v>
      </c>
      <c r="B348" s="701" t="s">
        <v>3547</v>
      </c>
      <c r="C348" s="701" t="s">
        <v>3832</v>
      </c>
      <c r="D348" s="702"/>
      <c r="E348" s="702" t="s">
        <v>3375</v>
      </c>
      <c r="F348" s="702"/>
      <c r="G348" s="702"/>
      <c r="H348" s="702" t="s">
        <v>3375</v>
      </c>
    </row>
    <row r="349" spans="1:8" ht="72" x14ac:dyDescent="0.3">
      <c r="A349" s="701" t="s">
        <v>2150</v>
      </c>
      <c r="B349" s="701" t="s">
        <v>3547</v>
      </c>
      <c r="C349" s="701" t="s">
        <v>3833</v>
      </c>
      <c r="D349" s="702"/>
      <c r="E349" s="702" t="s">
        <v>3375</v>
      </c>
      <c r="F349" s="702"/>
      <c r="G349" s="702"/>
      <c r="H349" s="702" t="s">
        <v>3375</v>
      </c>
    </row>
    <row r="350" spans="1:8" ht="126" x14ac:dyDescent="0.3">
      <c r="A350" s="701" t="s">
        <v>2150</v>
      </c>
      <c r="B350" s="701" t="s">
        <v>3548</v>
      </c>
      <c r="C350" s="701" t="s">
        <v>3931</v>
      </c>
      <c r="D350" s="702"/>
      <c r="E350" s="702"/>
      <c r="F350" s="702" t="s">
        <v>3375</v>
      </c>
      <c r="G350" s="702"/>
      <c r="H350" s="702" t="s">
        <v>3375</v>
      </c>
    </row>
    <row r="351" spans="1:8" ht="90" x14ac:dyDescent="0.3">
      <c r="A351" s="701" t="s">
        <v>2150</v>
      </c>
      <c r="B351" s="701" t="s">
        <v>3548</v>
      </c>
      <c r="C351" s="701" t="s">
        <v>3834</v>
      </c>
      <c r="D351" s="702"/>
      <c r="E351" s="702"/>
      <c r="F351" s="702" t="s">
        <v>3375</v>
      </c>
      <c r="G351" s="702"/>
      <c r="H351" s="702" t="s">
        <v>3375</v>
      </c>
    </row>
    <row r="352" spans="1:8" ht="108" x14ac:dyDescent="0.3">
      <c r="A352" s="701" t="s">
        <v>2150</v>
      </c>
      <c r="B352" s="701" t="s">
        <v>3548</v>
      </c>
      <c r="C352" s="701" t="s">
        <v>3835</v>
      </c>
      <c r="D352" s="702"/>
      <c r="E352" s="702"/>
      <c r="F352" s="702" t="s">
        <v>3375</v>
      </c>
      <c r="G352" s="702"/>
      <c r="H352" s="702" t="s">
        <v>3375</v>
      </c>
    </row>
    <row r="353" spans="1:8" ht="72" x14ac:dyDescent="0.3">
      <c r="A353" s="701" t="s">
        <v>2150</v>
      </c>
      <c r="B353" s="701" t="s">
        <v>3548</v>
      </c>
      <c r="C353" s="701" t="s">
        <v>3932</v>
      </c>
      <c r="D353" s="702"/>
      <c r="E353" s="702"/>
      <c r="F353" s="702"/>
      <c r="G353" s="702"/>
      <c r="H353" s="702" t="s">
        <v>3375</v>
      </c>
    </row>
    <row r="354" spans="1:8" ht="72" x14ac:dyDescent="0.3">
      <c r="A354" s="701" t="s">
        <v>2150</v>
      </c>
      <c r="B354" s="701" t="s">
        <v>3548</v>
      </c>
      <c r="C354" s="701" t="s">
        <v>3933</v>
      </c>
      <c r="D354" s="702"/>
      <c r="E354" s="702" t="s">
        <v>3375</v>
      </c>
      <c r="F354" s="702"/>
      <c r="G354" s="702"/>
      <c r="H354" s="702" t="s">
        <v>3375</v>
      </c>
    </row>
    <row r="355" spans="1:8" ht="72" x14ac:dyDescent="0.3">
      <c r="A355" s="701" t="s">
        <v>2150</v>
      </c>
      <c r="B355" s="701" t="s">
        <v>3549</v>
      </c>
      <c r="C355" s="701" t="s">
        <v>3836</v>
      </c>
      <c r="D355" s="702"/>
      <c r="E355" s="702"/>
      <c r="F355" s="702" t="s">
        <v>3375</v>
      </c>
      <c r="G355" s="702"/>
      <c r="H355" s="702" t="s">
        <v>3375</v>
      </c>
    </row>
    <row r="356" spans="1:8" ht="90" x14ac:dyDescent="0.3">
      <c r="A356" s="701" t="s">
        <v>2150</v>
      </c>
      <c r="B356" s="701" t="s">
        <v>3549</v>
      </c>
      <c r="C356" s="701" t="s">
        <v>3934</v>
      </c>
      <c r="D356" s="702"/>
      <c r="E356" s="702"/>
      <c r="F356" s="702"/>
      <c r="G356" s="702"/>
      <c r="H356" s="702" t="s">
        <v>3375</v>
      </c>
    </row>
    <row r="357" spans="1:8" ht="72" x14ac:dyDescent="0.3">
      <c r="A357" s="701" t="s">
        <v>2150</v>
      </c>
      <c r="B357" s="701" t="s">
        <v>3549</v>
      </c>
      <c r="C357" s="701" t="s">
        <v>3887</v>
      </c>
      <c r="D357" s="702"/>
      <c r="E357" s="702"/>
      <c r="F357" s="702" t="s">
        <v>3375</v>
      </c>
      <c r="G357" s="702"/>
      <c r="H357" s="702" t="s">
        <v>3375</v>
      </c>
    </row>
    <row r="358" spans="1:8" ht="54" x14ac:dyDescent="0.3">
      <c r="A358" s="701" t="s">
        <v>3837</v>
      </c>
      <c r="B358" s="701" t="s">
        <v>2222</v>
      </c>
      <c r="C358" s="701" t="s">
        <v>3838</v>
      </c>
      <c r="D358" s="702"/>
      <c r="E358" s="702"/>
      <c r="F358" s="702" t="s">
        <v>3375</v>
      </c>
      <c r="G358" s="702"/>
      <c r="H358" s="702" t="s">
        <v>3375</v>
      </c>
    </row>
    <row r="359" spans="1:8" ht="54" x14ac:dyDescent="0.3">
      <c r="A359" s="701" t="s">
        <v>3837</v>
      </c>
      <c r="B359" s="701" t="s">
        <v>2222</v>
      </c>
      <c r="C359" s="701" t="s">
        <v>3839</v>
      </c>
      <c r="D359" s="702"/>
      <c r="E359" s="702"/>
      <c r="F359" s="702" t="s">
        <v>3375</v>
      </c>
      <c r="G359" s="702"/>
      <c r="H359" s="702" t="s">
        <v>3375</v>
      </c>
    </row>
    <row r="360" spans="1:8" ht="36" x14ac:dyDescent="0.3">
      <c r="A360" s="701" t="s">
        <v>3837</v>
      </c>
      <c r="B360" s="701" t="s">
        <v>2222</v>
      </c>
      <c r="C360" s="701" t="s">
        <v>3840</v>
      </c>
      <c r="D360" s="702"/>
      <c r="E360" s="702"/>
      <c r="F360" s="702" t="s">
        <v>3375</v>
      </c>
      <c r="G360" s="702"/>
      <c r="H360" s="702" t="s">
        <v>3375</v>
      </c>
    </row>
    <row r="361" spans="1:8" ht="36" x14ac:dyDescent="0.3">
      <c r="A361" s="701" t="s">
        <v>3837</v>
      </c>
      <c r="B361" s="701" t="s">
        <v>2222</v>
      </c>
      <c r="C361" s="701" t="s">
        <v>3841</v>
      </c>
      <c r="D361" s="702"/>
      <c r="E361" s="702"/>
      <c r="F361" s="702" t="s">
        <v>3375</v>
      </c>
      <c r="G361" s="702"/>
      <c r="H361" s="702" t="s">
        <v>3375</v>
      </c>
    </row>
    <row r="362" spans="1:8" ht="54" x14ac:dyDescent="0.3">
      <c r="A362" s="701" t="s">
        <v>3837</v>
      </c>
      <c r="B362" s="701" t="s">
        <v>2222</v>
      </c>
      <c r="C362" s="701" t="s">
        <v>3842</v>
      </c>
      <c r="D362" s="702"/>
      <c r="E362" s="702"/>
      <c r="F362" s="702" t="s">
        <v>3375</v>
      </c>
      <c r="G362" s="702"/>
      <c r="H362" s="702" t="s">
        <v>3375</v>
      </c>
    </row>
    <row r="363" spans="1:8" ht="36" x14ac:dyDescent="0.3">
      <c r="A363" s="701" t="s">
        <v>3837</v>
      </c>
      <c r="B363" s="701" t="s">
        <v>2222</v>
      </c>
      <c r="C363" s="701" t="s">
        <v>3843</v>
      </c>
      <c r="D363" s="702"/>
      <c r="E363" s="702" t="s">
        <v>3375</v>
      </c>
      <c r="F363" s="702"/>
      <c r="G363" s="702"/>
      <c r="H363" s="702" t="s">
        <v>3375</v>
      </c>
    </row>
    <row r="364" spans="1:8" ht="54" x14ac:dyDescent="0.3">
      <c r="A364" s="701" t="s">
        <v>3837</v>
      </c>
      <c r="B364" s="701" t="s">
        <v>2222</v>
      </c>
      <c r="C364" s="701" t="s">
        <v>3844</v>
      </c>
      <c r="D364" s="702"/>
      <c r="E364" s="702"/>
      <c r="F364" s="702" t="s">
        <v>3375</v>
      </c>
      <c r="G364" s="702"/>
      <c r="H364" s="702" t="s">
        <v>3375</v>
      </c>
    </row>
    <row r="365" spans="1:8" ht="36" x14ac:dyDescent="0.3">
      <c r="A365" s="701" t="s">
        <v>3837</v>
      </c>
      <c r="B365" s="701" t="s">
        <v>2222</v>
      </c>
      <c r="C365" s="701" t="s">
        <v>3845</v>
      </c>
      <c r="D365" s="702" t="s">
        <v>3375</v>
      </c>
      <c r="E365" s="702"/>
      <c r="F365" s="702"/>
      <c r="G365" s="702"/>
      <c r="H365" s="702" t="s">
        <v>3375</v>
      </c>
    </row>
    <row r="366" spans="1:8" ht="36" x14ac:dyDescent="0.3">
      <c r="A366" s="701" t="s">
        <v>3837</v>
      </c>
      <c r="B366" s="701" t="s">
        <v>2222</v>
      </c>
      <c r="C366" s="701" t="s">
        <v>3846</v>
      </c>
      <c r="D366" s="702"/>
      <c r="E366" s="702" t="s">
        <v>3375</v>
      </c>
      <c r="F366" s="702"/>
      <c r="G366" s="702"/>
      <c r="H366" s="702" t="s">
        <v>3375</v>
      </c>
    </row>
    <row r="367" spans="1:8" ht="54" x14ac:dyDescent="0.3">
      <c r="A367" s="701" t="s">
        <v>3837</v>
      </c>
      <c r="B367" s="701" t="s">
        <v>2222</v>
      </c>
      <c r="C367" s="701" t="s">
        <v>3847</v>
      </c>
      <c r="D367" s="702"/>
      <c r="E367" s="702"/>
      <c r="F367" s="702" t="s">
        <v>3375</v>
      </c>
      <c r="G367" s="702"/>
      <c r="H367" s="702" t="s">
        <v>3375</v>
      </c>
    </row>
    <row r="368" spans="1:8" ht="54" x14ac:dyDescent="0.3">
      <c r="A368" s="701" t="s">
        <v>3837</v>
      </c>
      <c r="B368" s="701" t="s">
        <v>2222</v>
      </c>
      <c r="C368" s="701" t="s">
        <v>3848</v>
      </c>
      <c r="D368" s="702"/>
      <c r="E368" s="702" t="s">
        <v>3375</v>
      </c>
      <c r="F368" s="702"/>
      <c r="G368" s="702"/>
      <c r="H368" s="702" t="s">
        <v>3375</v>
      </c>
    </row>
    <row r="369" spans="1:8" ht="36" x14ac:dyDescent="0.3">
      <c r="A369" s="701" t="s">
        <v>3837</v>
      </c>
      <c r="B369" s="701" t="s">
        <v>2222</v>
      </c>
      <c r="C369" s="701" t="s">
        <v>3849</v>
      </c>
      <c r="D369" s="702" t="s">
        <v>3375</v>
      </c>
      <c r="E369" s="702"/>
      <c r="F369" s="702"/>
      <c r="G369" s="702"/>
      <c r="H369" s="702" t="s">
        <v>3375</v>
      </c>
    </row>
    <row r="370" spans="1:8" ht="54" x14ac:dyDescent="0.3">
      <c r="A370" s="701" t="s">
        <v>3837</v>
      </c>
      <c r="B370" s="701" t="s">
        <v>2222</v>
      </c>
      <c r="C370" s="701" t="s">
        <v>3850</v>
      </c>
      <c r="D370" s="702"/>
      <c r="E370" s="702" t="s">
        <v>3375</v>
      </c>
      <c r="F370" s="702" t="s">
        <v>3375</v>
      </c>
      <c r="G370" s="702"/>
      <c r="H370" s="702" t="s">
        <v>3375</v>
      </c>
    </row>
    <row r="371" spans="1:8" ht="54" x14ac:dyDescent="0.3">
      <c r="A371" s="701" t="s">
        <v>3837</v>
      </c>
      <c r="B371" s="701" t="s">
        <v>2222</v>
      </c>
      <c r="C371" s="701" t="s">
        <v>3851</v>
      </c>
      <c r="D371" s="702"/>
      <c r="E371" s="702" t="s">
        <v>3375</v>
      </c>
      <c r="F371" s="702" t="s">
        <v>3375</v>
      </c>
      <c r="G371" s="702"/>
      <c r="H371" s="702" t="s">
        <v>3375</v>
      </c>
    </row>
    <row r="372" spans="1:8" ht="54" x14ac:dyDescent="0.3">
      <c r="A372" s="701" t="s">
        <v>3837</v>
      </c>
      <c r="B372" s="701" t="s">
        <v>2222</v>
      </c>
      <c r="C372" s="701" t="s">
        <v>3852</v>
      </c>
      <c r="D372" s="702"/>
      <c r="E372" s="702" t="s">
        <v>3375</v>
      </c>
      <c r="F372" s="702" t="s">
        <v>3375</v>
      </c>
      <c r="G372" s="702"/>
      <c r="H372" s="702" t="s">
        <v>3375</v>
      </c>
    </row>
    <row r="373" spans="1:8" ht="54" x14ac:dyDescent="0.3">
      <c r="A373" s="701" t="s">
        <v>3837</v>
      </c>
      <c r="B373" s="701" t="s">
        <v>2222</v>
      </c>
      <c r="C373" s="701" t="s">
        <v>3853</v>
      </c>
      <c r="D373" s="702"/>
      <c r="E373" s="702"/>
      <c r="F373" s="702" t="s">
        <v>3375</v>
      </c>
      <c r="G373" s="702"/>
      <c r="H373" s="702" t="s">
        <v>3375</v>
      </c>
    </row>
    <row r="374" spans="1:8" ht="36" x14ac:dyDescent="0.3">
      <c r="A374" s="701" t="s">
        <v>3837</v>
      </c>
      <c r="B374" s="701" t="s">
        <v>2222</v>
      </c>
      <c r="C374" s="701" t="s">
        <v>3854</v>
      </c>
      <c r="D374" s="702"/>
      <c r="E374" s="702"/>
      <c r="F374" s="702" t="s">
        <v>3375</v>
      </c>
      <c r="G374" s="702"/>
      <c r="H374" s="702" t="s">
        <v>3375</v>
      </c>
    </row>
    <row r="375" spans="1:8" ht="36" x14ac:dyDescent="0.3">
      <c r="A375" s="701" t="s">
        <v>3837</v>
      </c>
      <c r="B375" s="701" t="s">
        <v>2222</v>
      </c>
      <c r="C375" s="701" t="s">
        <v>3855</v>
      </c>
      <c r="D375" s="702"/>
      <c r="E375" s="702"/>
      <c r="F375" s="702" t="s">
        <v>3375</v>
      </c>
      <c r="G375" s="702"/>
      <c r="H375" s="702" t="s">
        <v>3375</v>
      </c>
    </row>
    <row r="376" spans="1:8" ht="36" x14ac:dyDescent="0.3">
      <c r="A376" s="701" t="s">
        <v>3837</v>
      </c>
      <c r="B376" s="701" t="s">
        <v>2222</v>
      </c>
      <c r="C376" s="701" t="s">
        <v>3856</v>
      </c>
      <c r="D376" s="702"/>
      <c r="E376" s="702"/>
      <c r="F376" s="702" t="s">
        <v>3375</v>
      </c>
      <c r="G376" s="702"/>
      <c r="H376" s="702" t="s">
        <v>3375</v>
      </c>
    </row>
    <row r="377" spans="1:8" ht="36" x14ac:dyDescent="0.3">
      <c r="A377" s="701" t="s">
        <v>3837</v>
      </c>
      <c r="B377" s="701" t="s">
        <v>2222</v>
      </c>
      <c r="C377" s="701" t="s">
        <v>3857</v>
      </c>
      <c r="D377" s="702"/>
      <c r="E377" s="702"/>
      <c r="F377" s="702"/>
      <c r="G377" s="702"/>
      <c r="H377" s="702" t="s">
        <v>3375</v>
      </c>
    </row>
    <row r="378" spans="1:8" ht="54" x14ac:dyDescent="0.3">
      <c r="A378" s="701" t="s">
        <v>3837</v>
      </c>
      <c r="B378" s="701" t="s">
        <v>2222</v>
      </c>
      <c r="C378" s="701" t="s">
        <v>3858</v>
      </c>
      <c r="D378" s="702"/>
      <c r="E378" s="702"/>
      <c r="F378" s="702"/>
      <c r="G378" s="702"/>
      <c r="H378" s="702" t="s">
        <v>3375</v>
      </c>
    </row>
    <row r="379" spans="1:8" ht="36" x14ac:dyDescent="0.3">
      <c r="A379" s="701" t="s">
        <v>3837</v>
      </c>
      <c r="B379" s="701" t="s">
        <v>2222</v>
      </c>
      <c r="C379" s="701" t="s">
        <v>3859</v>
      </c>
      <c r="D379" s="702"/>
      <c r="E379" s="702"/>
      <c r="F379" s="702"/>
      <c r="G379" s="702"/>
      <c r="H379" s="702" t="s">
        <v>3375</v>
      </c>
    </row>
    <row r="380" spans="1:8" ht="36" x14ac:dyDescent="0.3">
      <c r="A380" s="701" t="s">
        <v>3837</v>
      </c>
      <c r="B380" s="701" t="s">
        <v>2222</v>
      </c>
      <c r="C380" s="701" t="s">
        <v>3860</v>
      </c>
      <c r="D380" s="702"/>
      <c r="E380" s="702" t="s">
        <v>3375</v>
      </c>
      <c r="F380" s="702"/>
      <c r="G380" s="702"/>
      <c r="H380" s="702" t="s">
        <v>3375</v>
      </c>
    </row>
    <row r="381" spans="1:8" ht="36" x14ac:dyDescent="0.3">
      <c r="A381" s="701" t="s">
        <v>3837</v>
      </c>
      <c r="B381" s="701" t="s">
        <v>3861</v>
      </c>
      <c r="C381" s="701" t="s">
        <v>3862</v>
      </c>
      <c r="D381" s="702"/>
      <c r="E381" s="702"/>
      <c r="F381" s="702"/>
      <c r="G381" s="702"/>
      <c r="H381" s="702" t="s">
        <v>3375</v>
      </c>
    </row>
    <row r="382" spans="1:8" ht="36" x14ac:dyDescent="0.3">
      <c r="A382" s="701" t="s">
        <v>3837</v>
      </c>
      <c r="B382" s="701" t="s">
        <v>3861</v>
      </c>
      <c r="C382" s="701" t="s">
        <v>3863</v>
      </c>
      <c r="D382" s="702"/>
      <c r="E382" s="702"/>
      <c r="F382" s="702"/>
      <c r="G382" s="702"/>
      <c r="H382" s="702" t="s">
        <v>3375</v>
      </c>
    </row>
    <row r="383" spans="1:8" ht="36" x14ac:dyDescent="0.3">
      <c r="A383" s="701" t="s">
        <v>3837</v>
      </c>
      <c r="B383" s="701" t="s">
        <v>3861</v>
      </c>
      <c r="C383" s="701" t="s">
        <v>3864</v>
      </c>
      <c r="D383" s="702"/>
      <c r="E383" s="702"/>
      <c r="F383" s="702"/>
      <c r="G383" s="702"/>
      <c r="H383" s="702" t="s">
        <v>3375</v>
      </c>
    </row>
    <row r="384" spans="1:8" ht="36" x14ac:dyDescent="0.3">
      <c r="A384" s="701" t="s">
        <v>2312</v>
      </c>
      <c r="B384" s="701" t="s">
        <v>3550</v>
      </c>
      <c r="C384" s="701" t="s">
        <v>3890</v>
      </c>
      <c r="D384" s="702" t="s">
        <v>3375</v>
      </c>
      <c r="E384" s="702"/>
      <c r="F384" s="702"/>
      <c r="G384" s="702"/>
      <c r="H384" s="702" t="s">
        <v>3375</v>
      </c>
    </row>
    <row r="385" spans="1:8" ht="72" x14ac:dyDescent="0.3">
      <c r="A385" s="701" t="s">
        <v>2312</v>
      </c>
      <c r="B385" s="701" t="s">
        <v>3550</v>
      </c>
      <c r="C385" s="701" t="s">
        <v>3891</v>
      </c>
      <c r="D385" s="702"/>
      <c r="E385" s="702"/>
      <c r="F385" s="702" t="s">
        <v>3375</v>
      </c>
      <c r="G385" s="702"/>
      <c r="H385" s="702" t="s">
        <v>3375</v>
      </c>
    </row>
    <row r="386" spans="1:8" ht="54" x14ac:dyDescent="0.3">
      <c r="A386" s="701" t="s">
        <v>2312</v>
      </c>
      <c r="B386" s="701" t="s">
        <v>3550</v>
      </c>
      <c r="C386" s="701" t="s">
        <v>3865</v>
      </c>
      <c r="D386" s="702" t="s">
        <v>3375</v>
      </c>
      <c r="E386" s="702"/>
      <c r="F386" s="702" t="s">
        <v>3375</v>
      </c>
      <c r="G386" s="702"/>
      <c r="H386" s="702" t="s">
        <v>3375</v>
      </c>
    </row>
    <row r="387" spans="1:8" ht="36" x14ac:dyDescent="0.3">
      <c r="A387" s="701" t="s">
        <v>2312</v>
      </c>
      <c r="B387" s="701" t="s">
        <v>3551</v>
      </c>
      <c r="C387" s="701" t="s">
        <v>3889</v>
      </c>
      <c r="D387" s="702" t="s">
        <v>3375</v>
      </c>
      <c r="E387" s="702"/>
      <c r="F387" s="702" t="s">
        <v>3375</v>
      </c>
      <c r="G387" s="702"/>
      <c r="H387" s="702" t="s">
        <v>3375</v>
      </c>
    </row>
    <row r="388" spans="1:8" ht="36" x14ac:dyDescent="0.3">
      <c r="A388" s="701" t="s">
        <v>2312</v>
      </c>
      <c r="B388" s="701" t="s">
        <v>3551</v>
      </c>
      <c r="C388" s="701" t="s">
        <v>3866</v>
      </c>
      <c r="D388" s="702" t="s">
        <v>3375</v>
      </c>
      <c r="E388" s="702"/>
      <c r="F388" s="702" t="s">
        <v>3375</v>
      </c>
      <c r="G388" s="702"/>
      <c r="H388" s="702" t="s">
        <v>3375</v>
      </c>
    </row>
    <row r="389" spans="1:8" ht="36" x14ac:dyDescent="0.3">
      <c r="A389" s="701" t="s">
        <v>2312</v>
      </c>
      <c r="B389" s="701" t="s">
        <v>3551</v>
      </c>
      <c r="C389" s="701" t="s">
        <v>3888</v>
      </c>
      <c r="D389" s="702" t="s">
        <v>3375</v>
      </c>
      <c r="E389" s="702"/>
      <c r="F389" s="702" t="s">
        <v>3375</v>
      </c>
      <c r="G389" s="702"/>
      <c r="H389" s="702" t="s">
        <v>3375</v>
      </c>
    </row>
    <row r="390" spans="1:8" ht="72" x14ac:dyDescent="0.3">
      <c r="A390" s="701" t="s">
        <v>2312</v>
      </c>
      <c r="B390" s="701" t="s">
        <v>3552</v>
      </c>
      <c r="C390" s="701" t="s">
        <v>3867</v>
      </c>
      <c r="D390" s="702" t="s">
        <v>3375</v>
      </c>
      <c r="E390" s="702"/>
      <c r="F390" s="702"/>
      <c r="G390" s="702"/>
      <c r="H390" s="702" t="s">
        <v>3375</v>
      </c>
    </row>
    <row r="391" spans="1:8" ht="54" x14ac:dyDescent="0.3">
      <c r="A391" s="701" t="s">
        <v>2312</v>
      </c>
      <c r="B391" s="701" t="s">
        <v>3552</v>
      </c>
      <c r="C391" s="701" t="s">
        <v>3868</v>
      </c>
      <c r="D391" s="702" t="s">
        <v>3375</v>
      </c>
      <c r="E391" s="702"/>
      <c r="F391" s="702" t="s">
        <v>3375</v>
      </c>
      <c r="G391" s="702"/>
      <c r="H391" s="702" t="s">
        <v>3375</v>
      </c>
    </row>
    <row r="392" spans="1:8" ht="54" x14ac:dyDescent="0.3">
      <c r="A392" s="701" t="s">
        <v>2312</v>
      </c>
      <c r="B392" s="701" t="s">
        <v>3553</v>
      </c>
      <c r="C392" s="701" t="s">
        <v>3869</v>
      </c>
      <c r="D392" s="702"/>
      <c r="E392" s="702"/>
      <c r="F392" s="702" t="s">
        <v>3375</v>
      </c>
      <c r="G392" s="702"/>
      <c r="H392" s="702" t="s">
        <v>3375</v>
      </c>
    </row>
    <row r="393" spans="1:8" ht="90" x14ac:dyDescent="0.3">
      <c r="A393" s="701" t="s">
        <v>2312</v>
      </c>
      <c r="B393" s="701" t="s">
        <v>3553</v>
      </c>
      <c r="C393" s="701" t="s">
        <v>3870</v>
      </c>
      <c r="D393" s="702"/>
      <c r="E393" s="702"/>
      <c r="F393" s="702" t="s">
        <v>3375</v>
      </c>
      <c r="G393" s="702"/>
      <c r="H393" s="702" t="s">
        <v>3375</v>
      </c>
    </row>
    <row r="394" spans="1:8" ht="54" x14ac:dyDescent="0.3">
      <c r="A394" s="701" t="s">
        <v>2312</v>
      </c>
      <c r="B394" s="701" t="s">
        <v>3554</v>
      </c>
      <c r="C394" s="701" t="s">
        <v>3871</v>
      </c>
      <c r="D394" s="702" t="s">
        <v>3375</v>
      </c>
      <c r="E394" s="702"/>
      <c r="F394" s="702" t="s">
        <v>3375</v>
      </c>
      <c r="G394" s="702"/>
      <c r="H394" s="702" t="s">
        <v>3375</v>
      </c>
    </row>
  </sheetData>
  <mergeCells count="1">
    <mergeCell ref="A1:H1"/>
  </mergeCells>
  <pageMargins left="0.7" right="0.7" top="0.75" bottom="0.75" header="0.3" footer="0.3"/>
  <pageSetup scale="42" fitToHeight="0" orientation="landscape" r:id="rId1"/>
  <headerFooter>
    <oddHeader>&amp;CAppendix H: Existing Initiatives aligned to 2020 Council Priorities</oddHeader>
    <oddFooter>&amp;C2020 Capital and Operating Budget - Appendix A, B, C, D, E, F, G and H&amp;R&amp;P</oddFooter>
  </headerFooter>
  <rowBreaks count="22" manualBreakCount="22">
    <brk id="13" max="16383" man="1"/>
    <brk id="28" max="7" man="1"/>
    <brk id="49" max="7" man="1"/>
    <brk id="68" max="7" man="1"/>
    <brk id="88" max="7" man="1"/>
    <brk id="106" max="16383" man="1"/>
    <brk id="131" max="16383" man="1"/>
    <brk id="153" max="7" man="1"/>
    <brk id="174" max="16383" man="1"/>
    <brk id="198" max="7" man="1"/>
    <brk id="217" max="7" man="1"/>
    <brk id="233" max="16383" man="1"/>
    <brk id="254" max="7" man="1"/>
    <brk id="268" max="7" man="1"/>
    <brk id="277" max="16383" man="1"/>
    <brk id="284" max="16383" man="1"/>
    <brk id="294" max="16383" man="1"/>
    <brk id="310" max="7" man="1"/>
    <brk id="321" max="7" man="1"/>
    <brk id="338" max="7" man="1"/>
    <brk id="350" max="7" man="1"/>
    <brk id="383" max="16383" man="1"/>
  </rowBreaks>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pane xSplit="8" ySplit="3" topLeftCell="I5" activePane="bottomRight" state="frozen"/>
      <selection pane="topRight" activeCell="H1" sqref="H1"/>
      <selection pane="bottomLeft" activeCell="A4" sqref="A4"/>
      <selection pane="bottomRight" activeCell="F15" sqref="F15"/>
    </sheetView>
  </sheetViews>
  <sheetFormatPr defaultRowHeight="14.4" outlineLevelCol="2" x14ac:dyDescent="0.3"/>
  <cols>
    <col min="1" max="2" width="8.6640625" hidden="1" customWidth="1" outlineLevel="2"/>
    <col min="3" max="3" width="33.5546875" hidden="1" customWidth="1" outlineLevel="2"/>
    <col min="4" max="4" width="15.33203125" customWidth="1" collapsed="1"/>
    <col min="5" max="5" width="19.33203125" customWidth="1"/>
    <col min="6" max="6" width="129.6640625" style="53" customWidth="1"/>
    <col min="7" max="7" width="10.6640625" style="53" customWidth="1"/>
    <col min="8" max="8" width="12.88671875" style="767" hidden="1" customWidth="1"/>
  </cols>
  <sheetData>
    <row r="1" spans="1:9" ht="21" x14ac:dyDescent="0.4">
      <c r="D1" s="766" t="s">
        <v>3941</v>
      </c>
    </row>
    <row r="3" spans="1:9" ht="28.8" x14ac:dyDescent="0.3">
      <c r="A3" s="768" t="s">
        <v>3942</v>
      </c>
      <c r="B3" s="768" t="s">
        <v>3942</v>
      </c>
      <c r="C3" s="768" t="s">
        <v>3943</v>
      </c>
      <c r="D3" s="769" t="s">
        <v>3944</v>
      </c>
      <c r="E3" s="769" t="s">
        <v>3945</v>
      </c>
      <c r="F3" s="769" t="s">
        <v>3946</v>
      </c>
      <c r="G3" s="770" t="s">
        <v>3943</v>
      </c>
      <c r="H3" s="769" t="s">
        <v>3947</v>
      </c>
    </row>
    <row r="4" spans="1:9" x14ac:dyDescent="0.3">
      <c r="A4" s="771" t="s">
        <v>3948</v>
      </c>
      <c r="B4" s="772">
        <v>1060</v>
      </c>
      <c r="C4" t="s">
        <v>3949</v>
      </c>
      <c r="D4" s="773" t="s">
        <v>3344</v>
      </c>
      <c r="E4" s="774">
        <v>1090740</v>
      </c>
      <c r="F4" s="775" t="s">
        <v>3950</v>
      </c>
      <c r="G4" s="776" t="s">
        <v>3415</v>
      </c>
      <c r="H4" s="777" t="s">
        <v>3951</v>
      </c>
    </row>
    <row r="5" spans="1:9" x14ac:dyDescent="0.3">
      <c r="A5" s="771" t="s">
        <v>3952</v>
      </c>
      <c r="B5" s="778">
        <v>1014</v>
      </c>
      <c r="C5" t="s">
        <v>3953</v>
      </c>
      <c r="D5" s="773" t="s">
        <v>3319</v>
      </c>
      <c r="E5" s="774">
        <v>110000</v>
      </c>
      <c r="F5" s="775" t="s">
        <v>3954</v>
      </c>
      <c r="G5" s="601" t="s">
        <v>3955</v>
      </c>
      <c r="H5" s="777"/>
    </row>
    <row r="6" spans="1:9" x14ac:dyDescent="0.3">
      <c r="A6" s="771" t="s">
        <v>3956</v>
      </c>
      <c r="B6" s="779">
        <v>1012</v>
      </c>
      <c r="C6" t="s">
        <v>3953</v>
      </c>
      <c r="D6" s="773" t="s">
        <v>3319</v>
      </c>
      <c r="E6" s="774">
        <v>100000</v>
      </c>
      <c r="F6" s="775" t="s">
        <v>3957</v>
      </c>
      <c r="G6" s="776" t="s">
        <v>3373</v>
      </c>
      <c r="H6" s="777"/>
    </row>
    <row r="7" spans="1:9" x14ac:dyDescent="0.3">
      <c r="A7" s="771" t="s">
        <v>3958</v>
      </c>
      <c r="B7" s="779">
        <v>1009</v>
      </c>
      <c r="C7" t="s">
        <v>3953</v>
      </c>
      <c r="D7" s="780" t="s">
        <v>3319</v>
      </c>
      <c r="E7" s="781">
        <v>52865</v>
      </c>
      <c r="F7" s="775" t="s">
        <v>3959</v>
      </c>
      <c r="G7" s="776" t="s">
        <v>3373</v>
      </c>
      <c r="H7" s="777"/>
    </row>
    <row r="8" spans="1:9" x14ac:dyDescent="0.3">
      <c r="A8" s="771" t="s">
        <v>3952</v>
      </c>
      <c r="B8" s="772">
        <v>1014</v>
      </c>
      <c r="C8" t="s">
        <v>3960</v>
      </c>
      <c r="D8" s="773" t="s">
        <v>3961</v>
      </c>
      <c r="E8" s="774">
        <v>60000</v>
      </c>
      <c r="F8" s="775" t="s">
        <v>3954</v>
      </c>
      <c r="G8" s="776" t="s">
        <v>3373</v>
      </c>
      <c r="H8" s="777"/>
    </row>
    <row r="9" spans="1:9" ht="28.8" x14ac:dyDescent="0.3">
      <c r="A9" s="771" t="s">
        <v>3962</v>
      </c>
      <c r="B9" s="778">
        <v>1002</v>
      </c>
      <c r="C9" t="s">
        <v>3963</v>
      </c>
      <c r="D9" s="780" t="s">
        <v>3314</v>
      </c>
      <c r="E9" s="781">
        <v>138700</v>
      </c>
      <c r="F9" s="775" t="s">
        <v>3313</v>
      </c>
      <c r="G9" s="776" t="s">
        <v>2460</v>
      </c>
      <c r="H9" s="777"/>
    </row>
    <row r="10" spans="1:9" ht="32.4" customHeight="1" x14ac:dyDescent="0.3">
      <c r="A10" s="771" t="s">
        <v>3964</v>
      </c>
      <c r="B10" s="778"/>
      <c r="D10" s="780" t="s">
        <v>3484</v>
      </c>
      <c r="E10" s="781">
        <v>200000</v>
      </c>
      <c r="F10" s="782" t="s">
        <v>3965</v>
      </c>
      <c r="G10" s="783" t="s">
        <v>3373</v>
      </c>
      <c r="H10" s="777">
        <v>55</v>
      </c>
    </row>
    <row r="11" spans="1:9" x14ac:dyDescent="0.3">
      <c r="A11" s="771" t="s">
        <v>3966</v>
      </c>
      <c r="B11" s="778">
        <v>1001</v>
      </c>
      <c r="C11" t="s">
        <v>3953</v>
      </c>
      <c r="D11" s="784" t="s">
        <v>3299</v>
      </c>
      <c r="E11" s="785">
        <v>450000</v>
      </c>
      <c r="F11" s="786" t="s">
        <v>3967</v>
      </c>
      <c r="G11" s="601" t="s">
        <v>3373</v>
      </c>
    </row>
    <row r="12" spans="1:9" ht="15.6" x14ac:dyDescent="0.3">
      <c r="A12" s="771"/>
      <c r="B12" s="787"/>
      <c r="C12" s="788"/>
      <c r="D12" s="789"/>
      <c r="E12" s="790">
        <f>SUM(E4:E11)</f>
        <v>2202305</v>
      </c>
      <c r="F12" s="791" t="s">
        <v>3968</v>
      </c>
      <c r="G12" s="791"/>
      <c r="H12"/>
    </row>
    <row r="13" spans="1:9" s="576" customFormat="1" x14ac:dyDescent="0.3">
      <c r="A13" s="792"/>
      <c r="B13" s="793"/>
      <c r="C13" s="794"/>
      <c r="D13" s="795"/>
      <c r="E13" s="796"/>
      <c r="F13" s="797"/>
      <c r="G13" s="797"/>
      <c r="H13"/>
      <c r="I13"/>
    </row>
    <row r="14" spans="1:9" x14ac:dyDescent="0.3">
      <c r="A14" s="768" t="s">
        <v>3942</v>
      </c>
      <c r="B14" s="768" t="s">
        <v>3942</v>
      </c>
      <c r="C14" s="768" t="s">
        <v>3943</v>
      </c>
      <c r="D14" s="798" t="s">
        <v>3944</v>
      </c>
      <c r="E14" s="798" t="s">
        <v>3969</v>
      </c>
      <c r="F14" s="798" t="s">
        <v>3946</v>
      </c>
      <c r="G14" s="798"/>
      <c r="H14"/>
    </row>
    <row r="15" spans="1:9" x14ac:dyDescent="0.3">
      <c r="A15" s="771" t="s">
        <v>3970</v>
      </c>
      <c r="B15" s="787">
        <v>1004</v>
      </c>
      <c r="C15" t="s">
        <v>3960</v>
      </c>
      <c r="D15" s="799" t="s">
        <v>3971</v>
      </c>
      <c r="E15" s="800">
        <v>219961</v>
      </c>
      <c r="F15" s="801" t="s">
        <v>3972</v>
      </c>
      <c r="G15" s="601" t="s">
        <v>2460</v>
      </c>
      <c r="H15" s="777">
        <v>10</v>
      </c>
    </row>
    <row r="16" spans="1:9" x14ac:dyDescent="0.3">
      <c r="A16" s="771" t="s">
        <v>3973</v>
      </c>
      <c r="B16" s="787">
        <v>1001</v>
      </c>
      <c r="C16" t="s">
        <v>3960</v>
      </c>
      <c r="D16" s="802" t="s">
        <v>3971</v>
      </c>
      <c r="E16" s="803">
        <v>65000</v>
      </c>
      <c r="F16" s="804" t="s">
        <v>3974</v>
      </c>
      <c r="G16" s="601" t="s">
        <v>2460</v>
      </c>
      <c r="H16" s="777">
        <v>10</v>
      </c>
    </row>
    <row r="17" spans="1:8" x14ac:dyDescent="0.3">
      <c r="A17" s="771" t="s">
        <v>3975</v>
      </c>
      <c r="B17" s="787">
        <v>1002</v>
      </c>
      <c r="C17" t="s">
        <v>3960</v>
      </c>
      <c r="D17" s="802" t="s">
        <v>3971</v>
      </c>
      <c r="E17" s="803">
        <v>55000</v>
      </c>
      <c r="F17" s="804" t="s">
        <v>3976</v>
      </c>
      <c r="G17" s="601" t="s">
        <v>2460</v>
      </c>
      <c r="H17" s="777">
        <v>10</v>
      </c>
    </row>
    <row r="18" spans="1:8" x14ac:dyDescent="0.3">
      <c r="A18" s="771" t="s">
        <v>3977</v>
      </c>
      <c r="B18" s="787">
        <v>1003</v>
      </c>
      <c r="C18" t="s">
        <v>3960</v>
      </c>
      <c r="D18" s="805" t="s">
        <v>3971</v>
      </c>
      <c r="E18" s="803">
        <v>40000</v>
      </c>
      <c r="F18" s="804" t="s">
        <v>3978</v>
      </c>
      <c r="G18" s="601" t="s">
        <v>2460</v>
      </c>
      <c r="H18" s="777">
        <v>10</v>
      </c>
    </row>
    <row r="19" spans="1:8" ht="28.8" x14ac:dyDescent="0.3">
      <c r="A19" s="771" t="s">
        <v>3979</v>
      </c>
      <c r="B19" s="787">
        <v>1001</v>
      </c>
      <c r="C19" t="s">
        <v>3960</v>
      </c>
      <c r="D19" s="805" t="s">
        <v>3273</v>
      </c>
      <c r="E19" s="803">
        <v>141000</v>
      </c>
      <c r="F19" s="804" t="s">
        <v>3980</v>
      </c>
      <c r="G19" s="601" t="s">
        <v>3955</v>
      </c>
      <c r="H19" s="777">
        <v>11</v>
      </c>
    </row>
    <row r="20" spans="1:8" x14ac:dyDescent="0.3">
      <c r="A20" s="771" t="s">
        <v>3981</v>
      </c>
      <c r="B20" s="778">
        <v>1001</v>
      </c>
      <c r="C20" t="s">
        <v>3982</v>
      </c>
      <c r="D20" s="805" t="s">
        <v>3308</v>
      </c>
      <c r="E20" s="803">
        <v>812706</v>
      </c>
      <c r="F20" s="804" t="s">
        <v>3983</v>
      </c>
      <c r="G20" s="601" t="s">
        <v>3955</v>
      </c>
      <c r="H20" s="777" t="s">
        <v>3984</v>
      </c>
    </row>
    <row r="21" spans="1:8" x14ac:dyDescent="0.3">
      <c r="A21" s="771" t="s">
        <v>3985</v>
      </c>
      <c r="B21" s="778">
        <v>1006</v>
      </c>
      <c r="C21" t="s">
        <v>3982</v>
      </c>
      <c r="D21" s="805" t="s">
        <v>3308</v>
      </c>
      <c r="E21" s="803">
        <v>375614</v>
      </c>
      <c r="F21" s="806" t="s">
        <v>3986</v>
      </c>
      <c r="G21" s="601" t="s">
        <v>3955</v>
      </c>
      <c r="H21" s="777"/>
    </row>
    <row r="22" spans="1:8" x14ac:dyDescent="0.3">
      <c r="A22" s="771" t="s">
        <v>3987</v>
      </c>
      <c r="B22" s="778">
        <v>1003</v>
      </c>
      <c r="C22" t="s">
        <v>3982</v>
      </c>
      <c r="D22" s="805" t="s">
        <v>3308</v>
      </c>
      <c r="E22" s="803">
        <v>250060</v>
      </c>
      <c r="F22" s="806" t="s">
        <v>3988</v>
      </c>
      <c r="G22" s="601" t="s">
        <v>3955</v>
      </c>
      <c r="H22" s="777">
        <v>24</v>
      </c>
    </row>
    <row r="23" spans="1:8" ht="28.8" x14ac:dyDescent="0.3">
      <c r="A23" s="771" t="s">
        <v>3989</v>
      </c>
      <c r="B23" s="778">
        <v>1002</v>
      </c>
      <c r="C23" t="s">
        <v>3982</v>
      </c>
      <c r="D23" s="805" t="s">
        <v>3308</v>
      </c>
      <c r="E23" s="803">
        <v>109203</v>
      </c>
      <c r="F23" s="807" t="s">
        <v>3309</v>
      </c>
      <c r="G23" s="601" t="s">
        <v>3955</v>
      </c>
      <c r="H23" s="777">
        <v>23</v>
      </c>
    </row>
    <row r="24" spans="1:8" x14ac:dyDescent="0.3">
      <c r="A24" s="771" t="s">
        <v>3990</v>
      </c>
      <c r="B24" s="778">
        <v>1007</v>
      </c>
      <c r="C24" t="s">
        <v>3982</v>
      </c>
      <c r="D24" s="805" t="s">
        <v>3319</v>
      </c>
      <c r="E24" s="803">
        <v>825000</v>
      </c>
      <c r="F24" s="804" t="s">
        <v>3991</v>
      </c>
      <c r="G24" s="601" t="s">
        <v>3955</v>
      </c>
      <c r="H24" s="777">
        <v>25</v>
      </c>
    </row>
    <row r="25" spans="1:8" x14ac:dyDescent="0.3">
      <c r="A25" s="771" t="s">
        <v>3992</v>
      </c>
      <c r="B25" s="772">
        <v>1029</v>
      </c>
      <c r="C25" t="s">
        <v>3982</v>
      </c>
      <c r="D25" s="805" t="s">
        <v>3319</v>
      </c>
      <c r="E25" s="803">
        <v>400000</v>
      </c>
      <c r="F25" s="804" t="s">
        <v>3993</v>
      </c>
      <c r="G25" s="601" t="s">
        <v>3955</v>
      </c>
      <c r="H25" s="777">
        <v>32</v>
      </c>
    </row>
    <row r="26" spans="1:8" x14ac:dyDescent="0.3">
      <c r="A26" s="771" t="s">
        <v>3994</v>
      </c>
      <c r="B26" s="778">
        <v>1016</v>
      </c>
      <c r="C26" t="s">
        <v>3982</v>
      </c>
      <c r="D26" s="802" t="s">
        <v>3319</v>
      </c>
      <c r="E26" s="803">
        <v>285000</v>
      </c>
      <c r="F26" s="804" t="s">
        <v>3995</v>
      </c>
      <c r="G26" s="601" t="s">
        <v>3955</v>
      </c>
      <c r="H26" s="777"/>
    </row>
    <row r="27" spans="1:8" x14ac:dyDescent="0.3">
      <c r="A27" s="771" t="s">
        <v>3996</v>
      </c>
      <c r="B27" s="778">
        <v>1024</v>
      </c>
      <c r="C27" t="s">
        <v>3960</v>
      </c>
      <c r="D27" s="802" t="s">
        <v>3319</v>
      </c>
      <c r="E27" s="803">
        <v>200000</v>
      </c>
      <c r="F27" s="804" t="s">
        <v>3997</v>
      </c>
      <c r="G27" s="601" t="s">
        <v>3955</v>
      </c>
      <c r="H27" s="777"/>
    </row>
    <row r="28" spans="1:8" x14ac:dyDescent="0.3">
      <c r="A28" s="771" t="s">
        <v>3998</v>
      </c>
      <c r="B28" s="778">
        <v>1004</v>
      </c>
      <c r="C28" t="s">
        <v>3960</v>
      </c>
      <c r="D28" s="802" t="s">
        <v>3319</v>
      </c>
      <c r="E28" s="803">
        <v>200000</v>
      </c>
      <c r="F28" s="804" t="s">
        <v>3999</v>
      </c>
      <c r="G28" s="601" t="s">
        <v>3955</v>
      </c>
      <c r="H28" s="777"/>
    </row>
    <row r="29" spans="1:8" x14ac:dyDescent="0.3">
      <c r="A29" s="771" t="s">
        <v>4000</v>
      </c>
      <c r="B29" s="778">
        <v>1026</v>
      </c>
      <c r="C29" t="s">
        <v>3982</v>
      </c>
      <c r="D29" s="802" t="s">
        <v>3319</v>
      </c>
      <c r="E29" s="803">
        <v>200000</v>
      </c>
      <c r="F29" s="804" t="s">
        <v>4001</v>
      </c>
      <c r="G29" s="601" t="s">
        <v>3955</v>
      </c>
      <c r="H29" s="777"/>
    </row>
    <row r="30" spans="1:8" x14ac:dyDescent="0.3">
      <c r="A30" s="771" t="s">
        <v>4002</v>
      </c>
      <c r="B30" s="772">
        <v>1017</v>
      </c>
      <c r="C30" t="s">
        <v>3960</v>
      </c>
      <c r="D30" s="802" t="s">
        <v>3319</v>
      </c>
      <c r="E30" s="803">
        <v>150000</v>
      </c>
      <c r="F30" s="804" t="s">
        <v>4003</v>
      </c>
      <c r="G30" s="601" t="s">
        <v>3955</v>
      </c>
      <c r="H30" s="777"/>
    </row>
    <row r="31" spans="1:8" x14ac:dyDescent="0.3">
      <c r="A31" s="771" t="s">
        <v>4004</v>
      </c>
      <c r="B31" s="778">
        <v>1003</v>
      </c>
      <c r="C31" t="s">
        <v>3960</v>
      </c>
      <c r="D31" s="802" t="s">
        <v>3319</v>
      </c>
      <c r="E31" s="803">
        <v>90000</v>
      </c>
      <c r="F31" s="804" t="s">
        <v>4005</v>
      </c>
      <c r="G31" s="601" t="s">
        <v>3955</v>
      </c>
      <c r="H31" s="777"/>
    </row>
    <row r="32" spans="1:8" x14ac:dyDescent="0.3">
      <c r="A32" s="771" t="s">
        <v>4006</v>
      </c>
      <c r="B32" s="772">
        <v>1008</v>
      </c>
      <c r="C32" t="s">
        <v>3960</v>
      </c>
      <c r="D32" s="802" t="s">
        <v>3319</v>
      </c>
      <c r="E32" s="803">
        <v>60000</v>
      </c>
      <c r="F32" s="808" t="s">
        <v>4007</v>
      </c>
      <c r="G32" s="601" t="s">
        <v>3955</v>
      </c>
      <c r="H32" s="777"/>
    </row>
    <row r="33" spans="1:8" ht="19.5" customHeight="1" x14ac:dyDescent="0.3">
      <c r="A33" s="771" t="s">
        <v>4008</v>
      </c>
      <c r="B33" s="778">
        <v>1015</v>
      </c>
      <c r="C33" t="s">
        <v>3960</v>
      </c>
      <c r="D33" s="802" t="s">
        <v>3344</v>
      </c>
      <c r="E33" s="803">
        <v>200000</v>
      </c>
      <c r="F33" s="808" t="s">
        <v>4009</v>
      </c>
      <c r="G33" s="601" t="s">
        <v>3955</v>
      </c>
      <c r="H33" s="777" t="s">
        <v>3951</v>
      </c>
    </row>
    <row r="34" spans="1:8" x14ac:dyDescent="0.3">
      <c r="A34" s="771" t="s">
        <v>4010</v>
      </c>
      <c r="B34" s="778">
        <v>1031</v>
      </c>
      <c r="C34" t="s">
        <v>3960</v>
      </c>
      <c r="D34" s="802" t="s">
        <v>3344</v>
      </c>
      <c r="E34" s="809">
        <v>489036</v>
      </c>
      <c r="F34" s="808" t="s">
        <v>4011</v>
      </c>
      <c r="G34" s="776" t="s">
        <v>3415</v>
      </c>
      <c r="H34" s="777" t="s">
        <v>497</v>
      </c>
    </row>
    <row r="35" spans="1:8" x14ac:dyDescent="0.3">
      <c r="A35" s="771" t="s">
        <v>4012</v>
      </c>
      <c r="B35" s="778">
        <v>1022</v>
      </c>
      <c r="C35" t="s">
        <v>3960</v>
      </c>
      <c r="D35" s="802" t="s">
        <v>3344</v>
      </c>
      <c r="E35" s="809">
        <v>348971</v>
      </c>
      <c r="F35" s="808" t="s">
        <v>4013</v>
      </c>
      <c r="G35" s="810" t="s">
        <v>3955</v>
      </c>
      <c r="H35" s="777" t="s">
        <v>497</v>
      </c>
    </row>
    <row r="36" spans="1:8" x14ac:dyDescent="0.3">
      <c r="A36" s="771" t="s">
        <v>4014</v>
      </c>
      <c r="B36" s="778">
        <v>1021</v>
      </c>
      <c r="C36" t="s">
        <v>3960</v>
      </c>
      <c r="D36" s="802" t="s">
        <v>3344</v>
      </c>
      <c r="E36" s="809">
        <v>271993</v>
      </c>
      <c r="F36" s="808" t="s">
        <v>4015</v>
      </c>
      <c r="G36" s="810" t="s">
        <v>3955</v>
      </c>
      <c r="H36" s="777" t="s">
        <v>497</v>
      </c>
    </row>
    <row r="37" spans="1:8" x14ac:dyDescent="0.3">
      <c r="A37" s="771" t="s">
        <v>4016</v>
      </c>
      <c r="B37" s="772">
        <v>1018</v>
      </c>
      <c r="C37" t="s">
        <v>3960</v>
      </c>
      <c r="D37" s="802" t="s">
        <v>3344</v>
      </c>
      <c r="E37" s="809">
        <v>2260000</v>
      </c>
      <c r="F37" s="808" t="s">
        <v>4017</v>
      </c>
      <c r="G37" s="776" t="s">
        <v>3415</v>
      </c>
      <c r="H37" s="777" t="s">
        <v>4018</v>
      </c>
    </row>
    <row r="38" spans="1:8" x14ac:dyDescent="0.3">
      <c r="A38" s="771" t="s">
        <v>4019</v>
      </c>
      <c r="B38" s="787">
        <v>1001</v>
      </c>
      <c r="C38" t="s">
        <v>3982</v>
      </c>
      <c r="D38" s="802" t="s">
        <v>3281</v>
      </c>
      <c r="E38" s="809">
        <v>890000</v>
      </c>
      <c r="F38" s="811" t="s">
        <v>4020</v>
      </c>
      <c r="G38" s="810" t="s">
        <v>3373</v>
      </c>
      <c r="H38" s="777"/>
    </row>
    <row r="39" spans="1:8" ht="28.8" x14ac:dyDescent="0.3">
      <c r="A39" s="771" t="s">
        <v>4021</v>
      </c>
      <c r="B39" s="812">
        <v>1001</v>
      </c>
      <c r="C39" t="s">
        <v>3982</v>
      </c>
      <c r="D39" s="802" t="s">
        <v>3314</v>
      </c>
      <c r="E39" s="809">
        <v>898802</v>
      </c>
      <c r="F39" s="804" t="s">
        <v>4022</v>
      </c>
      <c r="G39" s="810" t="s">
        <v>3955</v>
      </c>
      <c r="H39" s="777">
        <v>62</v>
      </c>
    </row>
    <row r="40" spans="1:8" x14ac:dyDescent="0.3">
      <c r="A40" s="771" t="s">
        <v>4023</v>
      </c>
      <c r="B40" s="778">
        <v>1002</v>
      </c>
      <c r="C40" t="s">
        <v>3960</v>
      </c>
      <c r="D40" s="802" t="s">
        <v>3299</v>
      </c>
      <c r="E40" s="803">
        <v>145000</v>
      </c>
      <c r="F40" s="804" t="s">
        <v>4024</v>
      </c>
      <c r="G40" s="810" t="s">
        <v>3373</v>
      </c>
      <c r="H40" s="777"/>
    </row>
    <row r="41" spans="1:8" ht="28.8" x14ac:dyDescent="0.3">
      <c r="A41" s="771" t="s">
        <v>4025</v>
      </c>
      <c r="B41" s="778">
        <v>1001</v>
      </c>
      <c r="C41" t="s">
        <v>3982</v>
      </c>
      <c r="D41" s="813" t="s">
        <v>3339</v>
      </c>
      <c r="E41" s="814">
        <v>134054</v>
      </c>
      <c r="F41" s="815" t="s">
        <v>4026</v>
      </c>
      <c r="G41" s="810" t="s">
        <v>3955</v>
      </c>
      <c r="H41" s="777">
        <v>73</v>
      </c>
    </row>
    <row r="42" spans="1:8" ht="15.6" x14ac:dyDescent="0.3">
      <c r="A42" s="816"/>
      <c r="B42" s="817"/>
      <c r="D42" s="789"/>
      <c r="E42" s="790">
        <f>SUM(E15:E41)</f>
        <v>10116400</v>
      </c>
      <c r="F42" s="818" t="s">
        <v>4027</v>
      </c>
      <c r="G42" s="789"/>
    </row>
    <row r="43" spans="1:8" hidden="1" x14ac:dyDescent="0.3"/>
    <row r="44" spans="1:8" hidden="1" x14ac:dyDescent="0.3">
      <c r="D44" s="819" t="s">
        <v>4028</v>
      </c>
      <c r="E44" s="820"/>
      <c r="F44" s="820"/>
      <c r="G44" s="820"/>
    </row>
    <row r="45" spans="1:8" ht="28.8" hidden="1" x14ac:dyDescent="0.3">
      <c r="D45" s="821" t="s">
        <v>3290</v>
      </c>
      <c r="E45" s="822"/>
      <c r="F45" s="823" t="s">
        <v>4029</v>
      </c>
      <c r="G45" s="601"/>
    </row>
    <row r="46" spans="1:8" ht="28.8" hidden="1" x14ac:dyDescent="0.3">
      <c r="D46" s="780" t="s">
        <v>3290</v>
      </c>
      <c r="E46" s="774"/>
      <c r="F46" s="775" t="s">
        <v>4030</v>
      </c>
      <c r="G46" s="601"/>
    </row>
    <row r="47" spans="1:8" ht="43.2" hidden="1" x14ac:dyDescent="0.3">
      <c r="D47" s="784" t="s">
        <v>3290</v>
      </c>
      <c r="E47" s="824"/>
      <c r="F47" s="786" t="s">
        <v>4031</v>
      </c>
      <c r="G47" s="601"/>
    </row>
    <row r="48" spans="1:8" hidden="1" x14ac:dyDescent="0.3"/>
    <row r="49" spans="1:7" s="767" customFormat="1" hidden="1" x14ac:dyDescent="0.3">
      <c r="A49"/>
      <c r="B49"/>
      <c r="C49"/>
      <c r="D49" s="819" t="s">
        <v>4032</v>
      </c>
      <c r="E49" s="825"/>
      <c r="F49" s="826"/>
      <c r="G49" s="827"/>
    </row>
    <row r="50" spans="1:7" s="767" customFormat="1" ht="100.8" hidden="1" x14ac:dyDescent="0.3">
      <c r="A50" s="828"/>
      <c r="B50" s="828"/>
      <c r="C50" s="828"/>
      <c r="D50" s="784" t="s">
        <v>4033</v>
      </c>
      <c r="E50" s="785" t="s">
        <v>4034</v>
      </c>
      <c r="F50" s="786" t="s">
        <v>4035</v>
      </c>
      <c r="G50" s="601"/>
    </row>
    <row r="52" spans="1:7" s="767" customFormat="1" x14ac:dyDescent="0.3">
      <c r="A52"/>
      <c r="B52"/>
      <c r="C52"/>
      <c r="D52" s="829"/>
      <c r="E52"/>
      <c r="F52" s="53"/>
      <c r="G52" s="53"/>
    </row>
  </sheetData>
  <pageMargins left="0.15" right="0.15" top="0.5" bottom="0.25" header="0.2" footer="0.3"/>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37</vt:i4>
      </vt:variant>
    </vt:vector>
  </HeadingPairs>
  <TitlesOfParts>
    <vt:vector size="67" baseType="lpstr">
      <vt:lpstr>Appendix A title</vt:lpstr>
      <vt:lpstr>App A-  Housing</vt:lpstr>
      <vt:lpstr>App A-  Childcare</vt:lpstr>
      <vt:lpstr>App A- Parks and Open Spaces</vt:lpstr>
      <vt:lpstr>App A-  Arts &amp; Culture</vt:lpstr>
      <vt:lpstr>App A-  Comm Facilities</vt:lpstr>
      <vt:lpstr>App A-  Public Safety</vt:lpstr>
      <vt:lpstr>App A-  Civic Facilities</vt:lpstr>
      <vt:lpstr>App A-  Transportation</vt:lpstr>
      <vt:lpstr>App A-  One Water</vt:lpstr>
      <vt:lpstr>App A-  Solid Waste</vt:lpstr>
      <vt:lpstr>App A- Renewable Energy</vt:lpstr>
      <vt:lpstr>App A- Technology</vt:lpstr>
      <vt:lpstr>App A-  Overhead</vt:lpstr>
      <vt:lpstr>Appendix B title</vt:lpstr>
      <vt:lpstr>Appendix B</vt:lpstr>
      <vt:lpstr>Appendix C title</vt:lpstr>
      <vt:lpstr>Appendix C</vt:lpstr>
      <vt:lpstr>Appendix D title</vt:lpstr>
      <vt:lpstr>Appendix D</vt:lpstr>
      <vt:lpstr>Appendix E title</vt:lpstr>
      <vt:lpstr>Appendix E</vt:lpstr>
      <vt:lpstr>Appendix E footnote</vt:lpstr>
      <vt:lpstr>Appendix F title</vt:lpstr>
      <vt:lpstr>Appendix F</vt:lpstr>
      <vt:lpstr>Appendix G title</vt:lpstr>
      <vt:lpstr>Appendix G</vt:lpstr>
      <vt:lpstr>Appendix H title</vt:lpstr>
      <vt:lpstr>Appendix H</vt:lpstr>
      <vt:lpstr>Additional Info (no printing)</vt:lpstr>
      <vt:lpstr>'Additional Info (no printing)'!Print_Area</vt:lpstr>
      <vt:lpstr>'App A-  Arts &amp; Culture'!Print_Area</vt:lpstr>
      <vt:lpstr>'App A-  Childcare'!Print_Area</vt:lpstr>
      <vt:lpstr>'App A-  Civic Facilities'!Print_Area</vt:lpstr>
      <vt:lpstr>'App A-  Comm Facilities'!Print_Area</vt:lpstr>
      <vt:lpstr>'App A-  Housing'!Print_Area</vt:lpstr>
      <vt:lpstr>'App A-  One Water'!Print_Area</vt:lpstr>
      <vt:lpstr>'App A-  Public Safety'!Print_Area</vt:lpstr>
      <vt:lpstr>'App A-  Solid Waste'!Print_Area</vt:lpstr>
      <vt:lpstr>'App A-  Transportation'!Print_Area</vt:lpstr>
      <vt:lpstr>'App A- Parks and Open Spaces'!Print_Area</vt:lpstr>
      <vt:lpstr>'App A- Renewable Energy'!Print_Area</vt:lpstr>
      <vt:lpstr>'App A- Technology'!Print_Area</vt:lpstr>
      <vt:lpstr>'Appendix A title'!Print_Area</vt:lpstr>
      <vt:lpstr>'Appendix B'!Print_Area</vt:lpstr>
      <vt:lpstr>'Appendix B title'!Print_Area</vt:lpstr>
      <vt:lpstr>'Appendix C'!Print_Area</vt:lpstr>
      <vt:lpstr>'Appendix C title'!Print_Area</vt:lpstr>
      <vt:lpstr>'Appendix D'!Print_Area</vt:lpstr>
      <vt:lpstr>'Appendix D title'!Print_Area</vt:lpstr>
      <vt:lpstr>'Appendix E title'!Print_Area</vt:lpstr>
      <vt:lpstr>'Appendix F'!Print_Area</vt:lpstr>
      <vt:lpstr>'Appendix F title'!Print_Area</vt:lpstr>
      <vt:lpstr>'Appendix G'!Print_Area</vt:lpstr>
      <vt:lpstr>'Appendix G title'!Print_Area</vt:lpstr>
      <vt:lpstr>'Appendix H title'!Print_Area</vt:lpstr>
      <vt:lpstr>'App A-  One Water'!Print_Titles</vt:lpstr>
      <vt:lpstr>'App A-  Transportation'!Print_Titles</vt:lpstr>
      <vt:lpstr>'App A- Parks and Open Spaces'!Print_Titles</vt:lpstr>
      <vt:lpstr>'Appendix B'!Print_Titles</vt:lpstr>
      <vt:lpstr>'Appendix C'!Print_Titles</vt:lpstr>
      <vt:lpstr>'Appendix D'!Print_Titles</vt:lpstr>
      <vt:lpstr>'Appendix E'!Print_Titles</vt:lpstr>
      <vt:lpstr>'Appendix E footnote'!Print_Titles</vt:lpstr>
      <vt:lpstr>'Appendix F'!Print_Titles</vt:lpstr>
      <vt:lpstr>'Appendix G'!Print_Titles</vt:lpstr>
      <vt:lpstr>'Appendix H'!Print_Titles</vt:lpstr>
    </vt:vector>
  </TitlesOfParts>
  <Company>City of Vancouver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Ashay</dc:creator>
  <cp:lastModifiedBy>Denise Lam</cp:lastModifiedBy>
  <cp:lastPrinted>2019-12-12T18:09:44Z</cp:lastPrinted>
  <dcterms:created xsi:type="dcterms:W3CDTF">2019-11-06T19:31:07Z</dcterms:created>
  <dcterms:modified xsi:type="dcterms:W3CDTF">2020-01-25T01:00:30Z</dcterms:modified>
</cp:coreProperties>
</file>