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H:\Financial Policy &amp; Projects\Team\Mike Long\CHIP\CHIP 2.0 (Apr 2024 Council approval)\"/>
    </mc:Choice>
  </mc:AlternateContent>
  <xr:revisionPtr revIDLastSave="0" documentId="13_ncr:1_{A5984CCA-D0C6-4FB5-B81D-8D1DE6E54473}" xr6:coauthVersionLast="47" xr6:coauthVersionMax="47" xr10:uidLastSave="{00000000-0000-0000-0000-000000000000}"/>
  <bookViews>
    <workbookView xWindow="-120" yWindow="-120" windowWidth="29040" windowHeight="15840" tabRatio="638" xr2:uid="{00000000-000D-0000-FFFF-FFFF00000000}"/>
  </bookViews>
  <sheets>
    <sheet name="1_Sources &amp; Uses" sheetId="3" r:id="rId1"/>
    <sheet name="2_Cash flow" sheetId="1" r:id="rId2"/>
    <sheet name="3_Capital budget" sheetId="9" r:id="rId3"/>
    <sheet name="4_Affordability - Year 1" sheetId="6" r:id="rId4"/>
    <sheet name="5_Opex - Year 1" sheetId="7" r:id="rId5"/>
  </sheets>
  <externalReferences>
    <externalReference r:id="rId6"/>
  </externalReferences>
  <definedNames>
    <definedName name="PMSYSTEMCOUNTRANGE">'[1]MPCC template count'!$D$2:$E$65</definedName>
    <definedName name="_xlnm.Print_Area" localSheetId="1">'2_Cash flow'!$A$5:$BN$71</definedName>
    <definedName name="_xlnm.Print_Area" localSheetId="4">'5_Opex - Year 1'!$A$6:$D$40</definedName>
    <definedName name="_xlnm.Print_Titles" localSheetId="1">'2_Cash flow'!$A:$E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1" l="1"/>
  <c r="C36" i="9"/>
  <c r="G33" i="1"/>
  <c r="G46" i="1"/>
  <c r="L16" i="7" l="1"/>
  <c r="D23" i="7"/>
  <c r="D59" i="1" l="1"/>
  <c r="D60" i="1" s="1"/>
  <c r="I21" i="3" l="1"/>
  <c r="I20" i="3"/>
  <c r="H31" i="7"/>
  <c r="H23" i="7"/>
  <c r="P13" i="6"/>
  <c r="R13" i="6"/>
  <c r="L41" i="7" l="1"/>
  <c r="L40" i="7"/>
  <c r="L39" i="7"/>
  <c r="L38" i="7"/>
  <c r="L37" i="7"/>
  <c r="L36" i="7"/>
  <c r="L35" i="7"/>
  <c r="L34" i="7"/>
  <c r="L33" i="7"/>
  <c r="L30" i="7"/>
  <c r="L29" i="7"/>
  <c r="L28" i="7"/>
  <c r="L27" i="7"/>
  <c r="L26" i="7"/>
  <c r="L25" i="7"/>
  <c r="L22" i="7"/>
  <c r="L21" i="7"/>
  <c r="L20" i="7"/>
  <c r="L19" i="7"/>
  <c r="L18" i="7"/>
  <c r="L17" i="7"/>
  <c r="L15" i="7"/>
  <c r="J10" i="9"/>
  <c r="I34" i="9"/>
  <c r="I32" i="9"/>
  <c r="I30" i="9"/>
  <c r="I28" i="9"/>
  <c r="I26" i="9"/>
  <c r="I24" i="9"/>
  <c r="I22" i="9"/>
  <c r="I20" i="9"/>
  <c r="I18" i="9"/>
  <c r="I14" i="9"/>
  <c r="A31" i="3"/>
  <c r="L23" i="7" l="1"/>
  <c r="I17" i="3"/>
  <c r="F36" i="9"/>
  <c r="I16" i="9" l="1"/>
  <c r="D24" i="1"/>
  <c r="C24" i="1"/>
  <c r="D29" i="1"/>
  <c r="C29" i="1"/>
  <c r="D28" i="1"/>
  <c r="C28" i="1"/>
  <c r="D27" i="1"/>
  <c r="C27" i="1"/>
  <c r="D26" i="1"/>
  <c r="C26" i="1"/>
  <c r="D23" i="1"/>
  <c r="C23" i="1"/>
  <c r="D22" i="1"/>
  <c r="C22" i="1"/>
  <c r="D21" i="1"/>
  <c r="C21" i="1"/>
  <c r="D20" i="1"/>
  <c r="D14" i="1"/>
  <c r="D13" i="1"/>
  <c r="D12" i="1"/>
  <c r="D11" i="1"/>
  <c r="D10" i="1"/>
  <c r="C25" i="1"/>
  <c r="C20" i="1"/>
  <c r="C19" i="1"/>
  <c r="C18" i="1"/>
  <c r="C17" i="1"/>
  <c r="C16" i="1"/>
  <c r="C15" i="1"/>
  <c r="C14" i="1"/>
  <c r="C13" i="1"/>
  <c r="C12" i="1"/>
  <c r="C11" i="1"/>
  <c r="C10" i="1"/>
  <c r="R11" i="6"/>
  <c r="G35" i="1"/>
  <c r="G34" i="1"/>
  <c r="C39" i="1" l="1"/>
  <c r="C40" i="1" s="1"/>
  <c r="G22" i="1"/>
  <c r="G10" i="1"/>
  <c r="G27" i="1"/>
  <c r="D15" i="6"/>
  <c r="N16" i="6"/>
  <c r="J16" i="6"/>
  <c r="F16" i="6"/>
  <c r="P7" i="3" s="1"/>
  <c r="B16" i="6"/>
  <c r="P6" i="3" s="1"/>
  <c r="R12" i="6"/>
  <c r="R14" i="6"/>
  <c r="R15" i="6"/>
  <c r="Y15" i="6"/>
  <c r="G15" i="6" s="1"/>
  <c r="D19" i="1" s="1"/>
  <c r="P15" i="6"/>
  <c r="L15" i="6"/>
  <c r="I15" i="3"/>
  <c r="F10" i="7"/>
  <c r="F15" i="7" s="1"/>
  <c r="H42" i="7"/>
  <c r="I17" i="7"/>
  <c r="I18" i="7"/>
  <c r="G32" i="9"/>
  <c r="G30" i="9"/>
  <c r="G22" i="9"/>
  <c r="G20" i="9"/>
  <c r="G18" i="9"/>
  <c r="G16" i="9"/>
  <c r="G14" i="9"/>
  <c r="D32" i="9"/>
  <c r="D30" i="9"/>
  <c r="D26" i="9"/>
  <c r="D22" i="9"/>
  <c r="D20" i="9"/>
  <c r="D18" i="9"/>
  <c r="D16" i="9"/>
  <c r="D14" i="9"/>
  <c r="I22" i="3"/>
  <c r="I19" i="3"/>
  <c r="I18" i="3"/>
  <c r="I16" i="3"/>
  <c r="I7" i="3"/>
  <c r="J10" i="7"/>
  <c r="D25" i="1"/>
  <c r="P14" i="6"/>
  <c r="P12" i="6"/>
  <c r="P11" i="6"/>
  <c r="H6" i="7"/>
  <c r="D6" i="7"/>
  <c r="F8" i="9"/>
  <c r="C8" i="9"/>
  <c r="P8" i="3" l="1"/>
  <c r="R16" i="6"/>
  <c r="J20" i="7"/>
  <c r="M10" i="7"/>
  <c r="M18" i="7" s="1"/>
  <c r="H15" i="6"/>
  <c r="T15" i="6" s="1"/>
  <c r="P16" i="6"/>
  <c r="G29" i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V29" i="1" s="1"/>
  <c r="W29" i="1" s="1"/>
  <c r="X29" i="1" s="1"/>
  <c r="Y29" i="1" s="1"/>
  <c r="Z29" i="1" s="1"/>
  <c r="AA29" i="1" s="1"/>
  <c r="AB29" i="1" s="1"/>
  <c r="AC29" i="1" s="1"/>
  <c r="AD29" i="1" s="1"/>
  <c r="AE29" i="1" s="1"/>
  <c r="AF29" i="1" s="1"/>
  <c r="AG29" i="1" s="1"/>
  <c r="AH29" i="1" s="1"/>
  <c r="AI29" i="1" s="1"/>
  <c r="AJ29" i="1" s="1"/>
  <c r="AK29" i="1" s="1"/>
  <c r="AL29" i="1" s="1"/>
  <c r="AM29" i="1" s="1"/>
  <c r="AN29" i="1" s="1"/>
  <c r="AO29" i="1" s="1"/>
  <c r="AP29" i="1" s="1"/>
  <c r="AQ29" i="1" s="1"/>
  <c r="AR29" i="1" s="1"/>
  <c r="AS29" i="1" s="1"/>
  <c r="AT29" i="1" s="1"/>
  <c r="AU29" i="1" s="1"/>
  <c r="AV29" i="1" s="1"/>
  <c r="AW29" i="1" s="1"/>
  <c r="AX29" i="1" s="1"/>
  <c r="AY29" i="1" s="1"/>
  <c r="AZ29" i="1" s="1"/>
  <c r="BA29" i="1" s="1"/>
  <c r="BB29" i="1" s="1"/>
  <c r="BC29" i="1" s="1"/>
  <c r="BD29" i="1" s="1"/>
  <c r="BE29" i="1" s="1"/>
  <c r="BF29" i="1" s="1"/>
  <c r="BG29" i="1" s="1"/>
  <c r="BH29" i="1" s="1"/>
  <c r="BI29" i="1" s="1"/>
  <c r="BJ29" i="1" s="1"/>
  <c r="BK29" i="1" s="1"/>
  <c r="BL29" i="1" s="1"/>
  <c r="BM29" i="1" s="1"/>
  <c r="BN29" i="1" s="1"/>
  <c r="G14" i="1"/>
  <c r="G24" i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E24" i="1" s="1"/>
  <c r="AF24" i="1" s="1"/>
  <c r="AG24" i="1" s="1"/>
  <c r="AH24" i="1" s="1"/>
  <c r="AI24" i="1" s="1"/>
  <c r="AJ24" i="1" s="1"/>
  <c r="AK24" i="1" s="1"/>
  <c r="AL24" i="1" s="1"/>
  <c r="AM24" i="1" s="1"/>
  <c r="AN24" i="1" s="1"/>
  <c r="AO24" i="1" s="1"/>
  <c r="AP24" i="1" s="1"/>
  <c r="AQ24" i="1" s="1"/>
  <c r="AR24" i="1" s="1"/>
  <c r="AS24" i="1" s="1"/>
  <c r="AT24" i="1" s="1"/>
  <c r="AU24" i="1" s="1"/>
  <c r="AV24" i="1" s="1"/>
  <c r="AW24" i="1" s="1"/>
  <c r="AX24" i="1" s="1"/>
  <c r="AY24" i="1" s="1"/>
  <c r="AZ24" i="1" s="1"/>
  <c r="BA24" i="1" s="1"/>
  <c r="BB24" i="1" s="1"/>
  <c r="BC24" i="1" s="1"/>
  <c r="BD24" i="1" s="1"/>
  <c r="BE24" i="1" s="1"/>
  <c r="BF24" i="1" s="1"/>
  <c r="BG24" i="1" s="1"/>
  <c r="BH24" i="1" s="1"/>
  <c r="BI24" i="1" s="1"/>
  <c r="BJ24" i="1" s="1"/>
  <c r="BK24" i="1" s="1"/>
  <c r="BL24" i="1" s="1"/>
  <c r="BM24" i="1" s="1"/>
  <c r="BN24" i="1" s="1"/>
  <c r="G19" i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AG19" i="1" s="1"/>
  <c r="AH19" i="1" s="1"/>
  <c r="AI19" i="1" s="1"/>
  <c r="AJ19" i="1" s="1"/>
  <c r="AK19" i="1" s="1"/>
  <c r="AL19" i="1" s="1"/>
  <c r="AM19" i="1" s="1"/>
  <c r="AN19" i="1" s="1"/>
  <c r="AO19" i="1" s="1"/>
  <c r="AP19" i="1" s="1"/>
  <c r="AQ19" i="1" s="1"/>
  <c r="AR19" i="1" s="1"/>
  <c r="AS19" i="1" s="1"/>
  <c r="AT19" i="1" s="1"/>
  <c r="AU19" i="1" s="1"/>
  <c r="AV19" i="1" s="1"/>
  <c r="AW19" i="1" s="1"/>
  <c r="AX19" i="1" s="1"/>
  <c r="AY19" i="1" s="1"/>
  <c r="AZ19" i="1" s="1"/>
  <c r="BA19" i="1" s="1"/>
  <c r="BB19" i="1" s="1"/>
  <c r="BC19" i="1" s="1"/>
  <c r="BD19" i="1" s="1"/>
  <c r="BE19" i="1" s="1"/>
  <c r="BF19" i="1" s="1"/>
  <c r="BG19" i="1" s="1"/>
  <c r="BH19" i="1" s="1"/>
  <c r="BI19" i="1" s="1"/>
  <c r="BJ19" i="1" s="1"/>
  <c r="BK19" i="1" s="1"/>
  <c r="BL19" i="1" s="1"/>
  <c r="BM19" i="1" s="1"/>
  <c r="BN19" i="1" s="1"/>
  <c r="G25" i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AA25" i="1" s="1"/>
  <c r="AB25" i="1" s="1"/>
  <c r="AC25" i="1" s="1"/>
  <c r="AD25" i="1" s="1"/>
  <c r="AE25" i="1" s="1"/>
  <c r="AF25" i="1" s="1"/>
  <c r="AG25" i="1" s="1"/>
  <c r="AH25" i="1" s="1"/>
  <c r="AI25" i="1" s="1"/>
  <c r="AJ25" i="1" s="1"/>
  <c r="AK25" i="1" s="1"/>
  <c r="AL25" i="1" s="1"/>
  <c r="AM25" i="1" s="1"/>
  <c r="AN25" i="1" s="1"/>
  <c r="AO25" i="1" s="1"/>
  <c r="AP25" i="1" s="1"/>
  <c r="AQ25" i="1" s="1"/>
  <c r="AR25" i="1" s="1"/>
  <c r="AS25" i="1" s="1"/>
  <c r="AT25" i="1" s="1"/>
  <c r="AU25" i="1" s="1"/>
  <c r="AV25" i="1" s="1"/>
  <c r="AW25" i="1" s="1"/>
  <c r="AX25" i="1" s="1"/>
  <c r="AY25" i="1" s="1"/>
  <c r="AZ25" i="1" s="1"/>
  <c r="BA25" i="1" s="1"/>
  <c r="BB25" i="1" s="1"/>
  <c r="BC25" i="1" s="1"/>
  <c r="BD25" i="1" s="1"/>
  <c r="BE25" i="1" s="1"/>
  <c r="BF25" i="1" s="1"/>
  <c r="BG25" i="1" s="1"/>
  <c r="BH25" i="1" s="1"/>
  <c r="BI25" i="1" s="1"/>
  <c r="BJ25" i="1" s="1"/>
  <c r="BK25" i="1" s="1"/>
  <c r="BL25" i="1" s="1"/>
  <c r="BM25" i="1" s="1"/>
  <c r="BN25" i="1" s="1"/>
  <c r="G26" i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W26" i="1" s="1"/>
  <c r="X26" i="1" s="1"/>
  <c r="Y26" i="1" s="1"/>
  <c r="Z26" i="1" s="1"/>
  <c r="AA26" i="1" s="1"/>
  <c r="AB26" i="1" s="1"/>
  <c r="AC26" i="1" s="1"/>
  <c r="AD26" i="1" s="1"/>
  <c r="AE26" i="1" s="1"/>
  <c r="AF26" i="1" s="1"/>
  <c r="AG26" i="1" s="1"/>
  <c r="AH26" i="1" s="1"/>
  <c r="AI26" i="1" s="1"/>
  <c r="AJ26" i="1" s="1"/>
  <c r="AK26" i="1" s="1"/>
  <c r="AL26" i="1" s="1"/>
  <c r="AM26" i="1" s="1"/>
  <c r="AN26" i="1" s="1"/>
  <c r="AO26" i="1" s="1"/>
  <c r="AP26" i="1" s="1"/>
  <c r="AQ26" i="1" s="1"/>
  <c r="AR26" i="1" s="1"/>
  <c r="AS26" i="1" s="1"/>
  <c r="AT26" i="1" s="1"/>
  <c r="AU26" i="1" s="1"/>
  <c r="AV26" i="1" s="1"/>
  <c r="AW26" i="1" s="1"/>
  <c r="AX26" i="1" s="1"/>
  <c r="AY26" i="1" s="1"/>
  <c r="AZ26" i="1" s="1"/>
  <c r="BA26" i="1" s="1"/>
  <c r="BB26" i="1" s="1"/>
  <c r="BC26" i="1" s="1"/>
  <c r="BD26" i="1" s="1"/>
  <c r="BE26" i="1" s="1"/>
  <c r="BF26" i="1" s="1"/>
  <c r="BG26" i="1" s="1"/>
  <c r="BH26" i="1" s="1"/>
  <c r="BI26" i="1" s="1"/>
  <c r="BJ26" i="1" s="1"/>
  <c r="BK26" i="1" s="1"/>
  <c r="BL26" i="1" s="1"/>
  <c r="BM26" i="1" s="1"/>
  <c r="BN26" i="1" s="1"/>
  <c r="G28" i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W28" i="1" s="1"/>
  <c r="X28" i="1" s="1"/>
  <c r="Y28" i="1" s="1"/>
  <c r="Z28" i="1" s="1"/>
  <c r="AA28" i="1" s="1"/>
  <c r="AB28" i="1" s="1"/>
  <c r="AC28" i="1" s="1"/>
  <c r="AD28" i="1" s="1"/>
  <c r="AE28" i="1" s="1"/>
  <c r="AF28" i="1" s="1"/>
  <c r="AG28" i="1" s="1"/>
  <c r="AH28" i="1" s="1"/>
  <c r="AI28" i="1" s="1"/>
  <c r="AJ28" i="1" s="1"/>
  <c r="AK28" i="1" s="1"/>
  <c r="AL28" i="1" s="1"/>
  <c r="AM28" i="1" s="1"/>
  <c r="AN28" i="1" s="1"/>
  <c r="AO28" i="1" s="1"/>
  <c r="AP28" i="1" s="1"/>
  <c r="AQ28" i="1" s="1"/>
  <c r="AR28" i="1" s="1"/>
  <c r="AS28" i="1" s="1"/>
  <c r="AT28" i="1" s="1"/>
  <c r="AU28" i="1" s="1"/>
  <c r="AV28" i="1" s="1"/>
  <c r="AW28" i="1" s="1"/>
  <c r="AX28" i="1" s="1"/>
  <c r="AY28" i="1" s="1"/>
  <c r="AZ28" i="1" s="1"/>
  <c r="BA28" i="1" s="1"/>
  <c r="BB28" i="1" s="1"/>
  <c r="BC28" i="1" s="1"/>
  <c r="BD28" i="1" s="1"/>
  <c r="BE28" i="1" s="1"/>
  <c r="BF28" i="1" s="1"/>
  <c r="BG28" i="1" s="1"/>
  <c r="BH28" i="1" s="1"/>
  <c r="BI28" i="1" s="1"/>
  <c r="BJ28" i="1" s="1"/>
  <c r="BK28" i="1" s="1"/>
  <c r="BL28" i="1" s="1"/>
  <c r="BM28" i="1" s="1"/>
  <c r="BN28" i="1" s="1"/>
  <c r="L42" i="7"/>
  <c r="L31" i="7"/>
  <c r="J22" i="9"/>
  <c r="J19" i="7"/>
  <c r="F17" i="7"/>
  <c r="H27" i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AA27" i="1" s="1"/>
  <c r="AB27" i="1" s="1"/>
  <c r="AC27" i="1" s="1"/>
  <c r="AD27" i="1" s="1"/>
  <c r="AE27" i="1" s="1"/>
  <c r="AF27" i="1" s="1"/>
  <c r="AG27" i="1" s="1"/>
  <c r="AH27" i="1" s="1"/>
  <c r="AI27" i="1" s="1"/>
  <c r="AJ27" i="1" s="1"/>
  <c r="AK27" i="1" s="1"/>
  <c r="AL27" i="1" s="1"/>
  <c r="AM27" i="1" s="1"/>
  <c r="AN27" i="1" s="1"/>
  <c r="AO27" i="1" s="1"/>
  <c r="AP27" i="1" s="1"/>
  <c r="AQ27" i="1" s="1"/>
  <c r="AR27" i="1" s="1"/>
  <c r="AS27" i="1" s="1"/>
  <c r="AT27" i="1" s="1"/>
  <c r="AU27" i="1" s="1"/>
  <c r="AV27" i="1" s="1"/>
  <c r="AW27" i="1" s="1"/>
  <c r="AX27" i="1" s="1"/>
  <c r="AY27" i="1" s="1"/>
  <c r="AZ27" i="1" s="1"/>
  <c r="BA27" i="1" s="1"/>
  <c r="BB27" i="1" s="1"/>
  <c r="BC27" i="1" s="1"/>
  <c r="BD27" i="1" s="1"/>
  <c r="BE27" i="1" s="1"/>
  <c r="BF27" i="1" s="1"/>
  <c r="BG27" i="1" s="1"/>
  <c r="BH27" i="1" s="1"/>
  <c r="BI27" i="1" s="1"/>
  <c r="BJ27" i="1" s="1"/>
  <c r="BK27" i="1" s="1"/>
  <c r="BL27" i="1" s="1"/>
  <c r="BM27" i="1" s="1"/>
  <c r="BN27" i="1" s="1"/>
  <c r="J30" i="9"/>
  <c r="J16" i="9"/>
  <c r="J32" i="9"/>
  <c r="J14" i="9"/>
  <c r="J18" i="9"/>
  <c r="J20" i="9"/>
  <c r="L44" i="7" l="1"/>
  <c r="H14" i="1"/>
  <c r="S15" i="6"/>
  <c r="M38" i="7"/>
  <c r="M26" i="7"/>
  <c r="M19" i="7"/>
  <c r="M40" i="7"/>
  <c r="M35" i="7"/>
  <c r="M27" i="7"/>
  <c r="M30" i="7"/>
  <c r="M36" i="7"/>
  <c r="M20" i="7"/>
  <c r="M16" i="7"/>
  <c r="M28" i="7"/>
  <c r="M39" i="7"/>
  <c r="M34" i="7"/>
  <c r="M21" i="7"/>
  <c r="M17" i="7"/>
  <c r="M33" i="7"/>
  <c r="M25" i="7"/>
  <c r="M41" i="7"/>
  <c r="M22" i="7"/>
  <c r="M29" i="7"/>
  <c r="M37" i="7"/>
  <c r="M15" i="7"/>
  <c r="I14" i="1" l="1"/>
  <c r="M23" i="7"/>
  <c r="M42" i="7"/>
  <c r="M31" i="7"/>
  <c r="J14" i="1" l="1"/>
  <c r="M44" i="7"/>
  <c r="C14" i="3"/>
  <c r="C23" i="3" s="1"/>
  <c r="K14" i="1" l="1"/>
  <c r="G14" i="3"/>
  <c r="G8" i="1"/>
  <c r="H8" i="1"/>
  <c r="G78" i="1"/>
  <c r="G59" i="1" s="1"/>
  <c r="E14" i="3"/>
  <c r="F60" i="1"/>
  <c r="E60" i="1"/>
  <c r="L14" i="1" l="1"/>
  <c r="I14" i="3"/>
  <c r="I23" i="3" s="1"/>
  <c r="I25" i="3" s="1"/>
  <c r="G23" i="3"/>
  <c r="G25" i="3" s="1"/>
  <c r="G79" i="1"/>
  <c r="G60" i="1" s="1"/>
  <c r="E23" i="3"/>
  <c r="E25" i="3" s="1"/>
  <c r="M14" i="1" l="1"/>
  <c r="N14" i="1" l="1"/>
  <c r="O14" i="1" l="1"/>
  <c r="C50" i="1"/>
  <c r="J41" i="7"/>
  <c r="I41" i="7"/>
  <c r="J40" i="7"/>
  <c r="I40" i="7"/>
  <c r="J39" i="7"/>
  <c r="I39" i="7"/>
  <c r="J38" i="7"/>
  <c r="I38" i="7"/>
  <c r="J37" i="7"/>
  <c r="I37" i="7"/>
  <c r="J36" i="7"/>
  <c r="I36" i="7"/>
  <c r="J35" i="7"/>
  <c r="I35" i="7"/>
  <c r="J34" i="7"/>
  <c r="I34" i="7"/>
  <c r="J33" i="7"/>
  <c r="I33" i="7"/>
  <c r="H44" i="7"/>
  <c r="J30" i="7"/>
  <c r="I30" i="7"/>
  <c r="J29" i="7"/>
  <c r="I29" i="7"/>
  <c r="J28" i="7"/>
  <c r="I28" i="7"/>
  <c r="J27" i="7"/>
  <c r="I27" i="7"/>
  <c r="J26" i="7"/>
  <c r="I26" i="7"/>
  <c r="J25" i="7"/>
  <c r="I25" i="7"/>
  <c r="J22" i="7"/>
  <c r="I22" i="7"/>
  <c r="J21" i="7"/>
  <c r="I21" i="7"/>
  <c r="I20" i="7"/>
  <c r="I19" i="7"/>
  <c r="J18" i="7"/>
  <c r="J17" i="7"/>
  <c r="J16" i="7"/>
  <c r="I16" i="7"/>
  <c r="J15" i="7"/>
  <c r="I15" i="7"/>
  <c r="F41" i="7"/>
  <c r="F40" i="7"/>
  <c r="F39" i="7"/>
  <c r="F38" i="7"/>
  <c r="F37" i="7"/>
  <c r="F36" i="7"/>
  <c r="F35" i="7"/>
  <c r="F34" i="7"/>
  <c r="F33" i="7"/>
  <c r="F30" i="7"/>
  <c r="F29" i="7"/>
  <c r="F28" i="7"/>
  <c r="F27" i="7"/>
  <c r="F26" i="7"/>
  <c r="F25" i="7"/>
  <c r="F22" i="7"/>
  <c r="F21" i="7"/>
  <c r="F20" i="7"/>
  <c r="F19" i="7"/>
  <c r="F18" i="7"/>
  <c r="F16" i="7"/>
  <c r="D42" i="7"/>
  <c r="D31" i="7"/>
  <c r="P14" i="1" l="1"/>
  <c r="I42" i="7"/>
  <c r="F23" i="7"/>
  <c r="D44" i="7"/>
  <c r="J31" i="7"/>
  <c r="J42" i="7"/>
  <c r="I23" i="7"/>
  <c r="I31" i="7"/>
  <c r="J23" i="7"/>
  <c r="Q14" i="1" l="1"/>
  <c r="J44" i="7"/>
  <c r="F31" i="7"/>
  <c r="F42" i="7" s="1"/>
  <c r="R14" i="1" l="1"/>
  <c r="F44" i="7"/>
  <c r="S14" i="1" l="1"/>
  <c r="T14" i="1" l="1"/>
  <c r="U14" i="1" l="1"/>
  <c r="V14" i="1" l="1"/>
  <c r="H35" i="1"/>
  <c r="H34" i="1"/>
  <c r="I34" i="1" s="1"/>
  <c r="J34" i="1" s="1"/>
  <c r="K34" i="1" s="1"/>
  <c r="L34" i="1" s="1"/>
  <c r="M34" i="1" s="1"/>
  <c r="N34" i="1" s="1"/>
  <c r="O34" i="1" s="1"/>
  <c r="P34" i="1" s="1"/>
  <c r="Q34" i="1" s="1"/>
  <c r="R34" i="1" s="1"/>
  <c r="S34" i="1" s="1"/>
  <c r="T34" i="1" s="1"/>
  <c r="U34" i="1" s="1"/>
  <c r="V34" i="1" s="1"/>
  <c r="W34" i="1" s="1"/>
  <c r="X34" i="1" s="1"/>
  <c r="Y34" i="1" s="1"/>
  <c r="Z34" i="1" s="1"/>
  <c r="AA34" i="1" s="1"/>
  <c r="AB34" i="1" s="1"/>
  <c r="AC34" i="1" s="1"/>
  <c r="AD34" i="1" s="1"/>
  <c r="AE34" i="1" s="1"/>
  <c r="AF34" i="1" s="1"/>
  <c r="AG34" i="1" s="1"/>
  <c r="AH34" i="1" s="1"/>
  <c r="AI34" i="1" s="1"/>
  <c r="AJ34" i="1" s="1"/>
  <c r="AK34" i="1" s="1"/>
  <c r="AL34" i="1" s="1"/>
  <c r="AM34" i="1" s="1"/>
  <c r="AN34" i="1" s="1"/>
  <c r="AO34" i="1" s="1"/>
  <c r="AP34" i="1" s="1"/>
  <c r="AQ34" i="1" s="1"/>
  <c r="AR34" i="1" s="1"/>
  <c r="AS34" i="1" s="1"/>
  <c r="AT34" i="1" s="1"/>
  <c r="AU34" i="1" s="1"/>
  <c r="AV34" i="1" s="1"/>
  <c r="AW34" i="1" s="1"/>
  <c r="AX34" i="1" s="1"/>
  <c r="AY34" i="1" s="1"/>
  <c r="AZ34" i="1" s="1"/>
  <c r="BA34" i="1" s="1"/>
  <c r="BB34" i="1" s="1"/>
  <c r="BC34" i="1" s="1"/>
  <c r="BD34" i="1" s="1"/>
  <c r="BE34" i="1" s="1"/>
  <c r="BF34" i="1" s="1"/>
  <c r="BG34" i="1" s="1"/>
  <c r="BH34" i="1" s="1"/>
  <c r="BI34" i="1" s="1"/>
  <c r="BJ34" i="1" s="1"/>
  <c r="BK34" i="1" s="1"/>
  <c r="BL34" i="1" s="1"/>
  <c r="BM34" i="1" s="1"/>
  <c r="BN34" i="1" s="1"/>
  <c r="H33" i="1"/>
  <c r="I35" i="1" l="1"/>
  <c r="J35" i="1" s="1"/>
  <c r="W14" i="1"/>
  <c r="I33" i="1"/>
  <c r="J33" i="1" s="1"/>
  <c r="K33" i="1" s="1"/>
  <c r="L33" i="1" s="1"/>
  <c r="M33" i="1" s="1"/>
  <c r="N33" i="1" s="1"/>
  <c r="O33" i="1" s="1"/>
  <c r="P33" i="1" s="1"/>
  <c r="Q33" i="1" s="1"/>
  <c r="R33" i="1" s="1"/>
  <c r="S33" i="1" s="1"/>
  <c r="T33" i="1" s="1"/>
  <c r="U33" i="1" s="1"/>
  <c r="V33" i="1" s="1"/>
  <c r="W33" i="1" s="1"/>
  <c r="X33" i="1" s="1"/>
  <c r="Y33" i="1" s="1"/>
  <c r="Z33" i="1" s="1"/>
  <c r="AA33" i="1" s="1"/>
  <c r="AB33" i="1" s="1"/>
  <c r="AC33" i="1" s="1"/>
  <c r="AD33" i="1" s="1"/>
  <c r="AE33" i="1" s="1"/>
  <c r="AF33" i="1" s="1"/>
  <c r="AG33" i="1" s="1"/>
  <c r="AH33" i="1" s="1"/>
  <c r="AI33" i="1" s="1"/>
  <c r="AJ33" i="1" s="1"/>
  <c r="AK33" i="1" s="1"/>
  <c r="AL33" i="1" s="1"/>
  <c r="AM33" i="1" s="1"/>
  <c r="AN33" i="1" s="1"/>
  <c r="AO33" i="1" s="1"/>
  <c r="AP33" i="1" s="1"/>
  <c r="AQ33" i="1" s="1"/>
  <c r="AR33" i="1" s="1"/>
  <c r="AS33" i="1" s="1"/>
  <c r="AT33" i="1" s="1"/>
  <c r="AU33" i="1" s="1"/>
  <c r="AV33" i="1" s="1"/>
  <c r="AW33" i="1" s="1"/>
  <c r="AX33" i="1" s="1"/>
  <c r="AY33" i="1" s="1"/>
  <c r="AZ33" i="1" s="1"/>
  <c r="BA33" i="1" s="1"/>
  <c r="BB33" i="1" s="1"/>
  <c r="BC33" i="1" s="1"/>
  <c r="BD33" i="1" s="1"/>
  <c r="BE33" i="1" s="1"/>
  <c r="BF33" i="1" s="1"/>
  <c r="BG33" i="1" s="1"/>
  <c r="BH33" i="1" s="1"/>
  <c r="BI33" i="1" s="1"/>
  <c r="BJ33" i="1" s="1"/>
  <c r="BK33" i="1" s="1"/>
  <c r="BL33" i="1" s="1"/>
  <c r="BM33" i="1" s="1"/>
  <c r="BN33" i="1" s="1"/>
  <c r="K35" i="1" l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E35" i="1" s="1"/>
  <c r="AF35" i="1" s="1"/>
  <c r="AG35" i="1" s="1"/>
  <c r="AH35" i="1" s="1"/>
  <c r="AI35" i="1" s="1"/>
  <c r="AJ35" i="1" s="1"/>
  <c r="AK35" i="1" s="1"/>
  <c r="AL35" i="1" s="1"/>
  <c r="AM35" i="1" s="1"/>
  <c r="AN35" i="1" s="1"/>
  <c r="AO35" i="1" s="1"/>
  <c r="AP35" i="1" s="1"/>
  <c r="AQ35" i="1" s="1"/>
  <c r="AR35" i="1" s="1"/>
  <c r="AS35" i="1" s="1"/>
  <c r="AT35" i="1" s="1"/>
  <c r="AU35" i="1" s="1"/>
  <c r="AV35" i="1" s="1"/>
  <c r="AW35" i="1" s="1"/>
  <c r="AX35" i="1" s="1"/>
  <c r="AY35" i="1" s="1"/>
  <c r="AZ35" i="1" s="1"/>
  <c r="BA35" i="1" s="1"/>
  <c r="BB35" i="1" s="1"/>
  <c r="BC35" i="1" s="1"/>
  <c r="BD35" i="1" s="1"/>
  <c r="BE35" i="1" s="1"/>
  <c r="BF35" i="1" s="1"/>
  <c r="BG35" i="1" s="1"/>
  <c r="BH35" i="1" s="1"/>
  <c r="BI35" i="1" s="1"/>
  <c r="BJ35" i="1" s="1"/>
  <c r="BK35" i="1" s="1"/>
  <c r="BL35" i="1" s="1"/>
  <c r="BM35" i="1" s="1"/>
  <c r="BN35" i="1" s="1"/>
  <c r="X14" i="1"/>
  <c r="Y14" i="1" l="1"/>
  <c r="G13" i="1"/>
  <c r="G12" i="1"/>
  <c r="G11" i="1"/>
  <c r="Z14" i="1" l="1"/>
  <c r="H13" i="1"/>
  <c r="H12" i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Z12" i="1" s="1"/>
  <c r="AA12" i="1" s="1"/>
  <c r="AB12" i="1" s="1"/>
  <c r="AC12" i="1" s="1"/>
  <c r="AD12" i="1" s="1"/>
  <c r="AE12" i="1" s="1"/>
  <c r="AF12" i="1" s="1"/>
  <c r="AG12" i="1" s="1"/>
  <c r="AH12" i="1" s="1"/>
  <c r="AI12" i="1" s="1"/>
  <c r="AJ12" i="1" s="1"/>
  <c r="AK12" i="1" s="1"/>
  <c r="AL12" i="1" s="1"/>
  <c r="AM12" i="1" s="1"/>
  <c r="AN12" i="1" s="1"/>
  <c r="AO12" i="1" s="1"/>
  <c r="AP12" i="1" s="1"/>
  <c r="AQ12" i="1" s="1"/>
  <c r="AR12" i="1" s="1"/>
  <c r="AS12" i="1" s="1"/>
  <c r="AT12" i="1" s="1"/>
  <c r="AU12" i="1" s="1"/>
  <c r="AV12" i="1" s="1"/>
  <c r="AW12" i="1" s="1"/>
  <c r="AX12" i="1" s="1"/>
  <c r="AY12" i="1" s="1"/>
  <c r="AZ12" i="1" s="1"/>
  <c r="BA12" i="1" s="1"/>
  <c r="BB12" i="1" s="1"/>
  <c r="BC12" i="1" s="1"/>
  <c r="BD12" i="1" s="1"/>
  <c r="BE12" i="1" s="1"/>
  <c r="BF12" i="1" s="1"/>
  <c r="BG12" i="1" s="1"/>
  <c r="BH12" i="1" s="1"/>
  <c r="BI12" i="1" s="1"/>
  <c r="BJ12" i="1" s="1"/>
  <c r="BK12" i="1" s="1"/>
  <c r="BL12" i="1" s="1"/>
  <c r="BM12" i="1" s="1"/>
  <c r="BN12" i="1" s="1"/>
  <c r="I13" i="1" l="1"/>
  <c r="AA14" i="1"/>
  <c r="H46" i="1"/>
  <c r="I46" i="1" s="1"/>
  <c r="J46" i="1" s="1"/>
  <c r="K46" i="1" s="1"/>
  <c r="L46" i="1" s="1"/>
  <c r="D14" i="6"/>
  <c r="D13" i="6"/>
  <c r="D12" i="6"/>
  <c r="D11" i="6"/>
  <c r="M46" i="1" l="1"/>
  <c r="N46" i="1" s="1"/>
  <c r="O46" i="1" s="1"/>
  <c r="P46" i="1" s="1"/>
  <c r="Q46" i="1" s="1"/>
  <c r="R46" i="1" s="1"/>
  <c r="S46" i="1" s="1"/>
  <c r="T46" i="1" s="1"/>
  <c r="U46" i="1" s="1"/>
  <c r="V46" i="1" s="1"/>
  <c r="W46" i="1" s="1"/>
  <c r="X46" i="1" s="1"/>
  <c r="Y46" i="1" s="1"/>
  <c r="Z46" i="1" s="1"/>
  <c r="AA46" i="1" s="1"/>
  <c r="AB46" i="1" s="1"/>
  <c r="AC46" i="1" s="1"/>
  <c r="AD46" i="1" s="1"/>
  <c r="AE46" i="1" s="1"/>
  <c r="AF46" i="1" s="1"/>
  <c r="AG46" i="1" s="1"/>
  <c r="AH46" i="1" s="1"/>
  <c r="AI46" i="1" s="1"/>
  <c r="AJ46" i="1" s="1"/>
  <c r="AK46" i="1" s="1"/>
  <c r="AL46" i="1" s="1"/>
  <c r="AM46" i="1" s="1"/>
  <c r="AN46" i="1" s="1"/>
  <c r="AO46" i="1" s="1"/>
  <c r="AP46" i="1" s="1"/>
  <c r="AQ46" i="1" s="1"/>
  <c r="AR46" i="1" s="1"/>
  <c r="AS46" i="1" s="1"/>
  <c r="AT46" i="1" s="1"/>
  <c r="AU46" i="1" s="1"/>
  <c r="AV46" i="1" s="1"/>
  <c r="AW46" i="1" s="1"/>
  <c r="AX46" i="1" s="1"/>
  <c r="AY46" i="1" s="1"/>
  <c r="AZ46" i="1" s="1"/>
  <c r="BA46" i="1" s="1"/>
  <c r="BB46" i="1" s="1"/>
  <c r="BC46" i="1" s="1"/>
  <c r="BD46" i="1" s="1"/>
  <c r="BE46" i="1" s="1"/>
  <c r="BF46" i="1" s="1"/>
  <c r="BG46" i="1" s="1"/>
  <c r="BH46" i="1" s="1"/>
  <c r="BI46" i="1" s="1"/>
  <c r="BJ46" i="1" s="1"/>
  <c r="BK46" i="1" s="1"/>
  <c r="BL46" i="1" s="1"/>
  <c r="BM46" i="1" s="1"/>
  <c r="BN46" i="1" s="1"/>
  <c r="D16" i="6"/>
  <c r="J13" i="1"/>
  <c r="AB14" i="1"/>
  <c r="C25" i="3"/>
  <c r="H11" i="1"/>
  <c r="I11" i="1" s="1"/>
  <c r="J11" i="1" s="1"/>
  <c r="K11" i="1" s="1"/>
  <c r="L11" i="1" s="1"/>
  <c r="M11" i="1" s="1"/>
  <c r="K13" i="1" l="1"/>
  <c r="AC14" i="1"/>
  <c r="N11" i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AF11" i="1" s="1"/>
  <c r="AG11" i="1" s="1"/>
  <c r="AH11" i="1" s="1"/>
  <c r="AI11" i="1" s="1"/>
  <c r="AJ11" i="1" s="1"/>
  <c r="AK11" i="1" s="1"/>
  <c r="AL11" i="1" s="1"/>
  <c r="AM11" i="1" s="1"/>
  <c r="AN11" i="1" s="1"/>
  <c r="AO11" i="1" s="1"/>
  <c r="AP11" i="1" s="1"/>
  <c r="AQ11" i="1" s="1"/>
  <c r="AR11" i="1" s="1"/>
  <c r="AS11" i="1" s="1"/>
  <c r="AT11" i="1" s="1"/>
  <c r="AU11" i="1" s="1"/>
  <c r="AV11" i="1" s="1"/>
  <c r="AW11" i="1" s="1"/>
  <c r="AX11" i="1" s="1"/>
  <c r="AY11" i="1" s="1"/>
  <c r="AZ11" i="1" s="1"/>
  <c r="BA11" i="1" s="1"/>
  <c r="BB11" i="1" s="1"/>
  <c r="BC11" i="1" s="1"/>
  <c r="BD11" i="1" s="1"/>
  <c r="BE11" i="1" s="1"/>
  <c r="BF11" i="1" s="1"/>
  <c r="BG11" i="1" s="1"/>
  <c r="BH11" i="1" s="1"/>
  <c r="BI11" i="1" s="1"/>
  <c r="BJ11" i="1" s="1"/>
  <c r="BK11" i="1" s="1"/>
  <c r="BL11" i="1" s="1"/>
  <c r="BM11" i="1" s="1"/>
  <c r="BN11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Y14" i="6"/>
  <c r="G14" i="6" s="1"/>
  <c r="D18" i="1" s="1"/>
  <c r="Y13" i="6"/>
  <c r="G13" i="6" s="1"/>
  <c r="D17" i="1" s="1"/>
  <c r="Y12" i="6"/>
  <c r="G12" i="6" s="1"/>
  <c r="D16" i="1" s="1"/>
  <c r="Y11" i="6"/>
  <c r="G11" i="6" s="1"/>
  <c r="H11" i="6" l="1"/>
  <c r="D15" i="1"/>
  <c r="G15" i="1" s="1"/>
  <c r="L13" i="1"/>
  <c r="AD14" i="1"/>
  <c r="H12" i="6"/>
  <c r="H13" i="6"/>
  <c r="H14" i="6"/>
  <c r="H16" i="6" l="1"/>
  <c r="M13" i="1"/>
  <c r="AE14" i="1"/>
  <c r="A31" i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N13" i="1" l="1"/>
  <c r="AF14" i="1"/>
  <c r="A43" i="1"/>
  <c r="A44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O13" i="1" l="1"/>
  <c r="AG14" i="1"/>
  <c r="A66" i="1"/>
  <c r="P13" i="1" l="1"/>
  <c r="AH14" i="1"/>
  <c r="A67" i="1"/>
  <c r="A68" i="1" s="1"/>
  <c r="A70" i="1" s="1"/>
  <c r="A71" i="1" s="1"/>
  <c r="A72" i="1" s="1"/>
  <c r="A73" i="1" s="1"/>
  <c r="A74" i="1" s="1"/>
  <c r="A75" i="1" s="1"/>
  <c r="Q13" i="1" l="1"/>
  <c r="AI14" i="1"/>
  <c r="H15" i="1"/>
  <c r="N47" i="1"/>
  <c r="V47" i="1"/>
  <c r="V48" i="1" s="1"/>
  <c r="V50" i="1" s="1"/>
  <c r="R47" i="1"/>
  <c r="R48" i="1" s="1"/>
  <c r="R50" i="1" s="1"/>
  <c r="Q47" i="1"/>
  <c r="Q48" i="1" s="1"/>
  <c r="Q50" i="1" s="1"/>
  <c r="M47" i="1"/>
  <c r="M48" i="1" s="1"/>
  <c r="M50" i="1" s="1"/>
  <c r="L47" i="1"/>
  <c r="L48" i="1" s="1"/>
  <c r="L50" i="1" s="1"/>
  <c r="H47" i="1"/>
  <c r="H48" i="1" s="1"/>
  <c r="H50" i="1" s="1"/>
  <c r="S47" i="1"/>
  <c r="G47" i="1"/>
  <c r="G48" i="1" s="1"/>
  <c r="I47" i="1"/>
  <c r="G18" i="1"/>
  <c r="G16" i="1"/>
  <c r="G17" i="1"/>
  <c r="G50" i="1" l="1"/>
  <c r="G52" i="1" s="1"/>
  <c r="G71" i="1" s="1"/>
  <c r="H18" i="1"/>
  <c r="R13" i="1"/>
  <c r="AJ14" i="1"/>
  <c r="H52" i="1"/>
  <c r="H71" i="1" s="1"/>
  <c r="R52" i="1"/>
  <c r="R71" i="1" s="1"/>
  <c r="L52" i="1"/>
  <c r="L71" i="1" s="1"/>
  <c r="M52" i="1"/>
  <c r="M71" i="1" s="1"/>
  <c r="Q52" i="1"/>
  <c r="Q71" i="1" s="1"/>
  <c r="V52" i="1"/>
  <c r="V71" i="1" s="1"/>
  <c r="S48" i="1"/>
  <c r="S50" i="1" s="1"/>
  <c r="W47" i="1"/>
  <c r="W48" i="1" s="1"/>
  <c r="W50" i="1" s="1"/>
  <c r="I48" i="1"/>
  <c r="I50" i="1" s="1"/>
  <c r="N48" i="1"/>
  <c r="N50" i="1" s="1"/>
  <c r="I18" i="1" l="1"/>
  <c r="S13" i="1"/>
  <c r="AK14" i="1"/>
  <c r="W52" i="1"/>
  <c r="W71" i="1" s="1"/>
  <c r="S52" i="1"/>
  <c r="S71" i="1" s="1"/>
  <c r="N52" i="1"/>
  <c r="N71" i="1" s="1"/>
  <c r="I52" i="1"/>
  <c r="I71" i="1" s="1"/>
  <c r="G20" i="1"/>
  <c r="L11" i="6"/>
  <c r="T11" i="6" s="1"/>
  <c r="S11" i="6" s="1"/>
  <c r="X47" i="1"/>
  <c r="X48" i="1" s="1"/>
  <c r="X50" i="1" s="1"/>
  <c r="O47" i="1"/>
  <c r="O48" i="1" s="1"/>
  <c r="O50" i="1" s="1"/>
  <c r="J47" i="1"/>
  <c r="J48" i="1" s="1"/>
  <c r="J50" i="1" s="1"/>
  <c r="T47" i="1"/>
  <c r="T48" i="1" s="1"/>
  <c r="T50" i="1" s="1"/>
  <c r="T13" i="1" l="1"/>
  <c r="AL14" i="1"/>
  <c r="T52" i="1"/>
  <c r="T71" i="1" s="1"/>
  <c r="X52" i="1"/>
  <c r="X71" i="1" s="1"/>
  <c r="J52" i="1"/>
  <c r="J71" i="1" s="1"/>
  <c r="O52" i="1"/>
  <c r="O71" i="1" s="1"/>
  <c r="E8" i="7"/>
  <c r="L8" i="7" s="1"/>
  <c r="G21" i="1"/>
  <c r="H21" i="1" s="1"/>
  <c r="L12" i="6"/>
  <c r="T12" i="6" s="1"/>
  <c r="S12" i="6" s="1"/>
  <c r="G23" i="1"/>
  <c r="L14" i="6"/>
  <c r="L13" i="6"/>
  <c r="K47" i="1"/>
  <c r="K48" i="1" s="1"/>
  <c r="K50" i="1" s="1"/>
  <c r="U47" i="1"/>
  <c r="U48" i="1" s="1"/>
  <c r="U50" i="1" s="1"/>
  <c r="Y47" i="1"/>
  <c r="Y48" i="1" s="1"/>
  <c r="Y50" i="1" s="1"/>
  <c r="P47" i="1"/>
  <c r="P48" i="1" s="1"/>
  <c r="P50" i="1" s="1"/>
  <c r="G30" i="1" l="1"/>
  <c r="G31" i="1" s="1"/>
  <c r="G37" i="1" s="1"/>
  <c r="T13" i="6"/>
  <c r="S13" i="6" s="1"/>
  <c r="T14" i="6"/>
  <c r="L16" i="6"/>
  <c r="U13" i="1"/>
  <c r="AM14" i="1"/>
  <c r="B18" i="6"/>
  <c r="E17" i="7"/>
  <c r="F18" i="6"/>
  <c r="N18" i="6"/>
  <c r="K52" i="1"/>
  <c r="K71" i="1" s="1"/>
  <c r="P52" i="1"/>
  <c r="P71" i="1" s="1"/>
  <c r="Y52" i="1"/>
  <c r="Y71" i="1" s="1"/>
  <c r="U52" i="1"/>
  <c r="U71" i="1" s="1"/>
  <c r="J18" i="6"/>
  <c r="Z47" i="1"/>
  <c r="Z48" i="1" s="1"/>
  <c r="Z50" i="1" s="1"/>
  <c r="T16" i="6" l="1"/>
  <c r="S14" i="6"/>
  <c r="V13" i="1"/>
  <c r="AN14" i="1"/>
  <c r="E15" i="7"/>
  <c r="E26" i="7"/>
  <c r="E29" i="7"/>
  <c r="E16" i="7"/>
  <c r="E37" i="7"/>
  <c r="E41" i="7"/>
  <c r="E18" i="7"/>
  <c r="E38" i="7"/>
  <c r="E36" i="7"/>
  <c r="E33" i="7"/>
  <c r="E40" i="7"/>
  <c r="E35" i="7"/>
  <c r="E27" i="7"/>
  <c r="E21" i="7"/>
  <c r="E19" i="7"/>
  <c r="E28" i="7"/>
  <c r="E25" i="7"/>
  <c r="E22" i="7"/>
  <c r="E30" i="7"/>
  <c r="E34" i="7"/>
  <c r="E39" i="7"/>
  <c r="E20" i="7"/>
  <c r="R18" i="6"/>
  <c r="H78" i="1"/>
  <c r="H59" i="1" s="1"/>
  <c r="Z52" i="1"/>
  <c r="Z71" i="1" s="1"/>
  <c r="I8" i="1"/>
  <c r="AA47" i="1"/>
  <c r="AA48" i="1" s="1"/>
  <c r="AA50" i="1" s="1"/>
  <c r="H16" i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Z16" i="1" s="1"/>
  <c r="AA16" i="1" s="1"/>
  <c r="AB16" i="1" s="1"/>
  <c r="AC16" i="1" s="1"/>
  <c r="AD16" i="1" s="1"/>
  <c r="AE16" i="1" s="1"/>
  <c r="AF16" i="1" s="1"/>
  <c r="AG16" i="1" s="1"/>
  <c r="AH16" i="1" s="1"/>
  <c r="AI16" i="1" s="1"/>
  <c r="AJ16" i="1" s="1"/>
  <c r="AK16" i="1" s="1"/>
  <c r="AL16" i="1" s="1"/>
  <c r="AM16" i="1" s="1"/>
  <c r="AN16" i="1" s="1"/>
  <c r="AO16" i="1" s="1"/>
  <c r="AP16" i="1" s="1"/>
  <c r="AQ16" i="1" s="1"/>
  <c r="AR16" i="1" s="1"/>
  <c r="AS16" i="1" s="1"/>
  <c r="AT16" i="1" s="1"/>
  <c r="AU16" i="1" s="1"/>
  <c r="AV16" i="1" s="1"/>
  <c r="AW16" i="1" s="1"/>
  <c r="AX16" i="1" s="1"/>
  <c r="AY16" i="1" s="1"/>
  <c r="AZ16" i="1" s="1"/>
  <c r="BA16" i="1" s="1"/>
  <c r="BB16" i="1" s="1"/>
  <c r="BC16" i="1" s="1"/>
  <c r="BD16" i="1" s="1"/>
  <c r="BE16" i="1" s="1"/>
  <c r="BF16" i="1" s="1"/>
  <c r="BG16" i="1" s="1"/>
  <c r="BH16" i="1" s="1"/>
  <c r="BI16" i="1" s="1"/>
  <c r="BJ16" i="1" s="1"/>
  <c r="BK16" i="1" s="1"/>
  <c r="BL16" i="1" s="1"/>
  <c r="BM16" i="1" s="1"/>
  <c r="BN16" i="1" s="1"/>
  <c r="I21" i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AF21" i="1" s="1"/>
  <c r="AG21" i="1" s="1"/>
  <c r="AH21" i="1" s="1"/>
  <c r="AI21" i="1" s="1"/>
  <c r="AJ21" i="1" s="1"/>
  <c r="AK21" i="1" s="1"/>
  <c r="AL21" i="1" s="1"/>
  <c r="AM21" i="1" s="1"/>
  <c r="AN21" i="1" s="1"/>
  <c r="AO21" i="1" s="1"/>
  <c r="AP21" i="1" s="1"/>
  <c r="AQ21" i="1" s="1"/>
  <c r="AR21" i="1" s="1"/>
  <c r="AS21" i="1" s="1"/>
  <c r="AT21" i="1" s="1"/>
  <c r="AU21" i="1" s="1"/>
  <c r="AV21" i="1" s="1"/>
  <c r="AW21" i="1" s="1"/>
  <c r="AX21" i="1" s="1"/>
  <c r="AY21" i="1" s="1"/>
  <c r="AZ21" i="1" s="1"/>
  <c r="BA21" i="1" s="1"/>
  <c r="BB21" i="1" s="1"/>
  <c r="BC21" i="1" s="1"/>
  <c r="BD21" i="1" s="1"/>
  <c r="BE21" i="1" s="1"/>
  <c r="BF21" i="1" s="1"/>
  <c r="BG21" i="1" s="1"/>
  <c r="BH21" i="1" s="1"/>
  <c r="BI21" i="1" s="1"/>
  <c r="BJ21" i="1" s="1"/>
  <c r="BK21" i="1" s="1"/>
  <c r="BL21" i="1" s="1"/>
  <c r="BM21" i="1" s="1"/>
  <c r="BN21" i="1" s="1"/>
  <c r="H23" i="1"/>
  <c r="H22" i="1"/>
  <c r="I22" i="1" s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AD22" i="1" s="1"/>
  <c r="AE22" i="1" s="1"/>
  <c r="AF22" i="1" s="1"/>
  <c r="AG22" i="1" s="1"/>
  <c r="AH22" i="1" s="1"/>
  <c r="AI22" i="1" s="1"/>
  <c r="AJ22" i="1" s="1"/>
  <c r="AK22" i="1" s="1"/>
  <c r="AL22" i="1" s="1"/>
  <c r="AM22" i="1" s="1"/>
  <c r="AN22" i="1" s="1"/>
  <c r="AO22" i="1" s="1"/>
  <c r="AP22" i="1" s="1"/>
  <c r="AQ22" i="1" s="1"/>
  <c r="AR22" i="1" s="1"/>
  <c r="AS22" i="1" s="1"/>
  <c r="AT22" i="1" s="1"/>
  <c r="AU22" i="1" s="1"/>
  <c r="AV22" i="1" s="1"/>
  <c r="AW22" i="1" s="1"/>
  <c r="AX22" i="1" s="1"/>
  <c r="AY22" i="1" s="1"/>
  <c r="AZ22" i="1" s="1"/>
  <c r="BA22" i="1" s="1"/>
  <c r="BB22" i="1" s="1"/>
  <c r="BC22" i="1" s="1"/>
  <c r="BD22" i="1" s="1"/>
  <c r="BE22" i="1" s="1"/>
  <c r="BF22" i="1" s="1"/>
  <c r="BG22" i="1" s="1"/>
  <c r="BH22" i="1" s="1"/>
  <c r="BI22" i="1" s="1"/>
  <c r="BJ22" i="1" s="1"/>
  <c r="BK22" i="1" s="1"/>
  <c r="BL22" i="1" s="1"/>
  <c r="BM22" i="1" s="1"/>
  <c r="BN22" i="1" s="1"/>
  <c r="I23" i="1" l="1"/>
  <c r="W13" i="1"/>
  <c r="AO14" i="1"/>
  <c r="E42" i="7"/>
  <c r="E31" i="7"/>
  <c r="E23" i="7"/>
  <c r="H79" i="1"/>
  <c r="H60" i="1" s="1"/>
  <c r="J8" i="1"/>
  <c r="K8" i="1" s="1"/>
  <c r="I78" i="1"/>
  <c r="I59" i="1" s="1"/>
  <c r="AA52" i="1"/>
  <c r="AA71" i="1" s="1"/>
  <c r="AB47" i="1"/>
  <c r="AB48" i="1" s="1"/>
  <c r="AB50" i="1" s="1"/>
  <c r="J18" i="1"/>
  <c r="H17" i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AA17" i="1" s="1"/>
  <c r="AB17" i="1" s="1"/>
  <c r="AC17" i="1" s="1"/>
  <c r="AD17" i="1" s="1"/>
  <c r="AE17" i="1" s="1"/>
  <c r="AF17" i="1" s="1"/>
  <c r="AG17" i="1" s="1"/>
  <c r="AH17" i="1" s="1"/>
  <c r="AI17" i="1" s="1"/>
  <c r="AJ17" i="1" s="1"/>
  <c r="AK17" i="1" s="1"/>
  <c r="AL17" i="1" s="1"/>
  <c r="AM17" i="1" s="1"/>
  <c r="AN17" i="1" s="1"/>
  <c r="AO17" i="1" s="1"/>
  <c r="J23" i="1" l="1"/>
  <c r="K23" i="1" s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W23" i="1" s="1"/>
  <c r="X23" i="1" s="1"/>
  <c r="Y23" i="1" s="1"/>
  <c r="Z23" i="1" s="1"/>
  <c r="AA23" i="1" s="1"/>
  <c r="AB23" i="1" s="1"/>
  <c r="AC23" i="1" s="1"/>
  <c r="AD23" i="1" s="1"/>
  <c r="AE23" i="1" s="1"/>
  <c r="AF23" i="1" s="1"/>
  <c r="AG23" i="1" s="1"/>
  <c r="AH23" i="1" s="1"/>
  <c r="AI23" i="1" s="1"/>
  <c r="AJ23" i="1" s="1"/>
  <c r="AK23" i="1" s="1"/>
  <c r="AL23" i="1" s="1"/>
  <c r="AM23" i="1" s="1"/>
  <c r="AN23" i="1" s="1"/>
  <c r="AO23" i="1" s="1"/>
  <c r="AP23" i="1" s="1"/>
  <c r="AQ23" i="1" s="1"/>
  <c r="AR23" i="1" s="1"/>
  <c r="AS23" i="1" s="1"/>
  <c r="AT23" i="1" s="1"/>
  <c r="AU23" i="1" s="1"/>
  <c r="AV23" i="1" s="1"/>
  <c r="AW23" i="1" s="1"/>
  <c r="AX23" i="1" s="1"/>
  <c r="AY23" i="1" s="1"/>
  <c r="AZ23" i="1" s="1"/>
  <c r="BA23" i="1" s="1"/>
  <c r="BB23" i="1" s="1"/>
  <c r="BC23" i="1" s="1"/>
  <c r="BD23" i="1" s="1"/>
  <c r="BE23" i="1" s="1"/>
  <c r="BF23" i="1" s="1"/>
  <c r="BG23" i="1" s="1"/>
  <c r="BH23" i="1" s="1"/>
  <c r="BI23" i="1" s="1"/>
  <c r="BJ23" i="1" s="1"/>
  <c r="BK23" i="1" s="1"/>
  <c r="BL23" i="1" s="1"/>
  <c r="BM23" i="1" s="1"/>
  <c r="BN23" i="1" s="1"/>
  <c r="K18" i="1"/>
  <c r="X13" i="1"/>
  <c r="AP14" i="1"/>
  <c r="I79" i="1"/>
  <c r="I60" i="1" s="1"/>
  <c r="E44" i="7"/>
  <c r="D39" i="1" s="1"/>
  <c r="L8" i="1"/>
  <c r="L78" i="1" s="1"/>
  <c r="L59" i="1" s="1"/>
  <c r="K78" i="1"/>
  <c r="K59" i="1" s="1"/>
  <c r="J78" i="1"/>
  <c r="J59" i="1" s="1"/>
  <c r="AB52" i="1"/>
  <c r="AB71" i="1" s="1"/>
  <c r="AC47" i="1"/>
  <c r="AC48" i="1" s="1"/>
  <c r="AC50" i="1" s="1"/>
  <c r="AP17" i="1"/>
  <c r="AQ17" i="1" s="1"/>
  <c r="AR17" i="1" s="1"/>
  <c r="AS17" i="1" s="1"/>
  <c r="AT17" i="1" s="1"/>
  <c r="AU17" i="1" s="1"/>
  <c r="AV17" i="1" s="1"/>
  <c r="AW17" i="1" s="1"/>
  <c r="AX17" i="1" s="1"/>
  <c r="AY17" i="1" s="1"/>
  <c r="AZ17" i="1" s="1"/>
  <c r="BA17" i="1" s="1"/>
  <c r="BB17" i="1" s="1"/>
  <c r="BC17" i="1" s="1"/>
  <c r="BD17" i="1" s="1"/>
  <c r="BE17" i="1" s="1"/>
  <c r="BF17" i="1" s="1"/>
  <c r="BG17" i="1" s="1"/>
  <c r="BH17" i="1" s="1"/>
  <c r="BI17" i="1" s="1"/>
  <c r="BJ17" i="1" s="1"/>
  <c r="BK17" i="1" s="1"/>
  <c r="BL17" i="1" s="1"/>
  <c r="BM17" i="1" s="1"/>
  <c r="BN17" i="1" s="1"/>
  <c r="H39" i="1" l="1"/>
  <c r="G39" i="1"/>
  <c r="L18" i="1"/>
  <c r="Y13" i="1"/>
  <c r="AQ14" i="1"/>
  <c r="M8" i="1"/>
  <c r="M78" i="1" s="1"/>
  <c r="M59" i="1" s="1"/>
  <c r="J79" i="1"/>
  <c r="J60" i="1" s="1"/>
  <c r="K79" i="1"/>
  <c r="K60" i="1" s="1"/>
  <c r="L79" i="1"/>
  <c r="L60" i="1" s="1"/>
  <c r="AC52" i="1"/>
  <c r="AC71" i="1" s="1"/>
  <c r="AD47" i="1"/>
  <c r="AD48" i="1" s="1"/>
  <c r="AD50" i="1" s="1"/>
  <c r="M18" i="1" l="1"/>
  <c r="Z13" i="1"/>
  <c r="AR14" i="1"/>
  <c r="M79" i="1"/>
  <c r="M60" i="1" s="1"/>
  <c r="N8" i="1"/>
  <c r="N78" i="1" s="1"/>
  <c r="AD52" i="1"/>
  <c r="AD71" i="1" s="1"/>
  <c r="AE47" i="1"/>
  <c r="AE48" i="1" s="1"/>
  <c r="AE50" i="1" s="1"/>
  <c r="N79" i="1" l="1"/>
  <c r="N60" i="1" s="1"/>
  <c r="N59" i="1"/>
  <c r="N18" i="1"/>
  <c r="AA13" i="1"/>
  <c r="AS14" i="1"/>
  <c r="O8" i="1"/>
  <c r="O78" i="1" s="1"/>
  <c r="O59" i="1" s="1"/>
  <c r="AE52" i="1"/>
  <c r="AE71" i="1" s="1"/>
  <c r="AF47" i="1"/>
  <c r="AF48" i="1" s="1"/>
  <c r="AF50" i="1" s="1"/>
  <c r="O18" i="1" l="1"/>
  <c r="AB13" i="1"/>
  <c r="AT14" i="1"/>
  <c r="P8" i="1"/>
  <c r="P78" i="1" s="1"/>
  <c r="P59" i="1" s="1"/>
  <c r="O79" i="1"/>
  <c r="O60" i="1" s="1"/>
  <c r="AF52" i="1"/>
  <c r="AF71" i="1" s="1"/>
  <c r="AG47" i="1"/>
  <c r="AG48" i="1" s="1"/>
  <c r="AG50" i="1" s="1"/>
  <c r="P18" i="1" l="1"/>
  <c r="AC13" i="1"/>
  <c r="AU14" i="1"/>
  <c r="Q8" i="1"/>
  <c r="Q78" i="1" s="1"/>
  <c r="Q59" i="1" s="1"/>
  <c r="P79" i="1"/>
  <c r="P60" i="1" s="1"/>
  <c r="AG52" i="1"/>
  <c r="AG71" i="1" s="1"/>
  <c r="AH47" i="1"/>
  <c r="AH48" i="1" s="1"/>
  <c r="AH50" i="1" s="1"/>
  <c r="Q18" i="1" l="1"/>
  <c r="AD13" i="1"/>
  <c r="AV14" i="1"/>
  <c r="R8" i="1"/>
  <c r="R78" i="1" s="1"/>
  <c r="R59" i="1" s="1"/>
  <c r="Q79" i="1"/>
  <c r="Q60" i="1" s="1"/>
  <c r="AH52" i="1"/>
  <c r="AH71" i="1" s="1"/>
  <c r="AI47" i="1"/>
  <c r="AI48" i="1" s="1"/>
  <c r="AI50" i="1" s="1"/>
  <c r="R18" i="1" l="1"/>
  <c r="AE13" i="1"/>
  <c r="AW14" i="1"/>
  <c r="S8" i="1"/>
  <c r="S78" i="1" s="1"/>
  <c r="S59" i="1" s="1"/>
  <c r="R79" i="1"/>
  <c r="R60" i="1" s="1"/>
  <c r="AI52" i="1"/>
  <c r="AI71" i="1" s="1"/>
  <c r="AJ47" i="1"/>
  <c r="AJ48" i="1" s="1"/>
  <c r="AJ50" i="1" s="1"/>
  <c r="S18" i="1" l="1"/>
  <c r="AF13" i="1"/>
  <c r="AX14" i="1"/>
  <c r="T8" i="1"/>
  <c r="T78" i="1" s="1"/>
  <c r="T59" i="1" s="1"/>
  <c r="S79" i="1"/>
  <c r="S60" i="1" s="1"/>
  <c r="AJ52" i="1"/>
  <c r="AJ71" i="1" s="1"/>
  <c r="AK47" i="1"/>
  <c r="AK48" i="1" s="1"/>
  <c r="AK50" i="1" s="1"/>
  <c r="T18" i="1" l="1"/>
  <c r="AG13" i="1"/>
  <c r="AY14" i="1"/>
  <c r="U8" i="1"/>
  <c r="U78" i="1" s="1"/>
  <c r="U59" i="1" s="1"/>
  <c r="T79" i="1"/>
  <c r="T60" i="1" s="1"/>
  <c r="AK52" i="1"/>
  <c r="AK71" i="1" s="1"/>
  <c r="AL47" i="1"/>
  <c r="AL48" i="1" s="1"/>
  <c r="AL50" i="1" s="1"/>
  <c r="U18" i="1" l="1"/>
  <c r="AH13" i="1"/>
  <c r="AZ14" i="1"/>
  <c r="V8" i="1"/>
  <c r="V78" i="1" s="1"/>
  <c r="U79" i="1"/>
  <c r="U60" i="1" s="1"/>
  <c r="AL52" i="1"/>
  <c r="AL71" i="1" s="1"/>
  <c r="AM47" i="1"/>
  <c r="AM48" i="1" s="1"/>
  <c r="AM50" i="1" s="1"/>
  <c r="W8" i="1"/>
  <c r="W78" i="1" s="1"/>
  <c r="W59" i="1" s="1"/>
  <c r="V79" i="1" l="1"/>
  <c r="V60" i="1" s="1"/>
  <c r="V59" i="1"/>
  <c r="V18" i="1"/>
  <c r="AI13" i="1"/>
  <c r="BA14" i="1"/>
  <c r="W79" i="1"/>
  <c r="W60" i="1" s="1"/>
  <c r="AM52" i="1"/>
  <c r="AM71" i="1" s="1"/>
  <c r="AN47" i="1"/>
  <c r="AN48" i="1" s="1"/>
  <c r="AN50" i="1" s="1"/>
  <c r="X8" i="1"/>
  <c r="W18" i="1" l="1"/>
  <c r="AJ13" i="1"/>
  <c r="BB14" i="1"/>
  <c r="X78" i="1"/>
  <c r="X59" i="1" s="1"/>
  <c r="AN52" i="1"/>
  <c r="AN71" i="1" s="1"/>
  <c r="AO47" i="1"/>
  <c r="AO48" i="1" s="1"/>
  <c r="AO50" i="1" s="1"/>
  <c r="Y8" i="1"/>
  <c r="X18" i="1" l="1"/>
  <c r="AK13" i="1"/>
  <c r="BC14" i="1"/>
  <c r="X79" i="1"/>
  <c r="X60" i="1" s="1"/>
  <c r="Y78" i="1"/>
  <c r="Y59" i="1" s="1"/>
  <c r="AO52" i="1"/>
  <c r="AO71" i="1" s="1"/>
  <c r="AP47" i="1"/>
  <c r="AP48" i="1" s="1"/>
  <c r="AP50" i="1" s="1"/>
  <c r="Z8" i="1"/>
  <c r="Y18" i="1" l="1"/>
  <c r="AL13" i="1"/>
  <c r="BD14" i="1"/>
  <c r="Y79" i="1"/>
  <c r="Y60" i="1" s="1"/>
  <c r="Z78" i="1"/>
  <c r="Z59" i="1" s="1"/>
  <c r="AP52" i="1"/>
  <c r="AP71" i="1" s="1"/>
  <c r="AQ47" i="1"/>
  <c r="AQ48" i="1" s="1"/>
  <c r="AQ50" i="1" s="1"/>
  <c r="AA8" i="1"/>
  <c r="AA78" i="1" s="1"/>
  <c r="AA59" i="1" s="1"/>
  <c r="Z18" i="1" l="1"/>
  <c r="AM13" i="1"/>
  <c r="BE14" i="1"/>
  <c r="AA79" i="1"/>
  <c r="AA60" i="1" s="1"/>
  <c r="Z79" i="1"/>
  <c r="Z60" i="1" s="1"/>
  <c r="AQ52" i="1"/>
  <c r="AQ71" i="1" s="1"/>
  <c r="AR47" i="1"/>
  <c r="AR48" i="1" s="1"/>
  <c r="AR50" i="1" s="1"/>
  <c r="AB8" i="1"/>
  <c r="AB78" i="1" s="1"/>
  <c r="AB59" i="1" s="1"/>
  <c r="AA18" i="1" l="1"/>
  <c r="AN13" i="1"/>
  <c r="BF14" i="1"/>
  <c r="AB79" i="1"/>
  <c r="AB60" i="1" s="1"/>
  <c r="AR52" i="1"/>
  <c r="AR71" i="1" s="1"/>
  <c r="AS47" i="1"/>
  <c r="AS48" i="1" s="1"/>
  <c r="AS50" i="1" s="1"/>
  <c r="AC8" i="1"/>
  <c r="AC78" i="1" s="1"/>
  <c r="AC59" i="1" s="1"/>
  <c r="AB18" i="1" l="1"/>
  <c r="AO13" i="1"/>
  <c r="BG14" i="1"/>
  <c r="AC79" i="1"/>
  <c r="AC60" i="1" s="1"/>
  <c r="AS52" i="1"/>
  <c r="AS71" i="1" s="1"/>
  <c r="AT47" i="1"/>
  <c r="AT48" i="1" s="1"/>
  <c r="AT50" i="1" s="1"/>
  <c r="AD8" i="1"/>
  <c r="AD78" i="1" s="1"/>
  <c r="AD59" i="1" s="1"/>
  <c r="AC18" i="1" l="1"/>
  <c r="AP13" i="1"/>
  <c r="BH14" i="1"/>
  <c r="AD79" i="1"/>
  <c r="AD60" i="1" s="1"/>
  <c r="AT52" i="1"/>
  <c r="AT71" i="1" s="1"/>
  <c r="AU47" i="1"/>
  <c r="AU48" i="1" s="1"/>
  <c r="AU50" i="1" s="1"/>
  <c r="AE8" i="1"/>
  <c r="AE78" i="1" s="1"/>
  <c r="AE59" i="1" s="1"/>
  <c r="AD18" i="1" l="1"/>
  <c r="AQ13" i="1"/>
  <c r="BI14" i="1"/>
  <c r="AE79" i="1"/>
  <c r="AE60" i="1" s="1"/>
  <c r="AU52" i="1"/>
  <c r="AU71" i="1" s="1"/>
  <c r="AV47" i="1"/>
  <c r="AV48" i="1" s="1"/>
  <c r="AV50" i="1" s="1"/>
  <c r="AF8" i="1"/>
  <c r="AE18" i="1" l="1"/>
  <c r="AR13" i="1"/>
  <c r="BJ14" i="1"/>
  <c r="AF78" i="1"/>
  <c r="AF59" i="1" s="1"/>
  <c r="AV52" i="1"/>
  <c r="AV71" i="1" s="1"/>
  <c r="AW47" i="1"/>
  <c r="AW48" i="1" s="1"/>
  <c r="AW50" i="1" s="1"/>
  <c r="AG8" i="1"/>
  <c r="AF18" i="1" l="1"/>
  <c r="AS13" i="1"/>
  <c r="BK14" i="1"/>
  <c r="AF79" i="1"/>
  <c r="AF60" i="1" s="1"/>
  <c r="AG78" i="1"/>
  <c r="AG59" i="1" s="1"/>
  <c r="AW52" i="1"/>
  <c r="AW71" i="1" s="1"/>
  <c r="AX47" i="1"/>
  <c r="AX48" i="1" s="1"/>
  <c r="AX50" i="1" s="1"/>
  <c r="AH8" i="1"/>
  <c r="AG18" i="1" l="1"/>
  <c r="AT13" i="1"/>
  <c r="BL14" i="1"/>
  <c r="AG79" i="1"/>
  <c r="AG60" i="1" s="1"/>
  <c r="AH78" i="1"/>
  <c r="AH59" i="1" s="1"/>
  <c r="AX52" i="1"/>
  <c r="AX71" i="1" s="1"/>
  <c r="AY47" i="1"/>
  <c r="AY48" i="1" s="1"/>
  <c r="AY50" i="1" s="1"/>
  <c r="AI8" i="1"/>
  <c r="AI78" i="1" s="1"/>
  <c r="AI59" i="1" s="1"/>
  <c r="AH18" i="1" l="1"/>
  <c r="AU13" i="1"/>
  <c r="BM14" i="1"/>
  <c r="AH79" i="1"/>
  <c r="AH60" i="1" s="1"/>
  <c r="AI79" i="1"/>
  <c r="AI60" i="1" s="1"/>
  <c r="AY52" i="1"/>
  <c r="AY71" i="1" s="1"/>
  <c r="AZ47" i="1"/>
  <c r="AZ48" i="1" s="1"/>
  <c r="AZ50" i="1" s="1"/>
  <c r="AJ8" i="1"/>
  <c r="AJ78" i="1" s="1"/>
  <c r="AJ59" i="1" s="1"/>
  <c r="AI18" i="1" l="1"/>
  <c r="AV13" i="1"/>
  <c r="BN14" i="1"/>
  <c r="AJ79" i="1"/>
  <c r="AJ60" i="1" s="1"/>
  <c r="AZ52" i="1"/>
  <c r="AZ71" i="1" s="1"/>
  <c r="BA47" i="1"/>
  <c r="BA48" i="1" s="1"/>
  <c r="BA50" i="1" s="1"/>
  <c r="AK8" i="1"/>
  <c r="AK78" i="1" s="1"/>
  <c r="AK59" i="1" s="1"/>
  <c r="AJ18" i="1" l="1"/>
  <c r="AW13" i="1"/>
  <c r="AK79" i="1"/>
  <c r="AK60" i="1" s="1"/>
  <c r="BA52" i="1"/>
  <c r="BA71" i="1" s="1"/>
  <c r="BB47" i="1"/>
  <c r="BB48" i="1" s="1"/>
  <c r="BB50" i="1" s="1"/>
  <c r="AL8" i="1"/>
  <c r="AL78" i="1" s="1"/>
  <c r="AL59" i="1" s="1"/>
  <c r="AK18" i="1" l="1"/>
  <c r="AX13" i="1"/>
  <c r="AL79" i="1"/>
  <c r="AL60" i="1" s="1"/>
  <c r="BB52" i="1"/>
  <c r="BB71" i="1" s="1"/>
  <c r="BC47" i="1"/>
  <c r="BC48" i="1" s="1"/>
  <c r="BC50" i="1" s="1"/>
  <c r="AM8" i="1"/>
  <c r="AM78" i="1" s="1"/>
  <c r="AM59" i="1" s="1"/>
  <c r="AL18" i="1" l="1"/>
  <c r="AY13" i="1"/>
  <c r="AM79" i="1"/>
  <c r="AM60" i="1" s="1"/>
  <c r="BC52" i="1"/>
  <c r="BC71" i="1" s="1"/>
  <c r="BD47" i="1"/>
  <c r="BD48" i="1" s="1"/>
  <c r="BD50" i="1" s="1"/>
  <c r="AN8" i="1"/>
  <c r="AM18" i="1" l="1"/>
  <c r="AZ13" i="1"/>
  <c r="AN78" i="1"/>
  <c r="AN59" i="1" s="1"/>
  <c r="BD52" i="1"/>
  <c r="BD71" i="1" s="1"/>
  <c r="BE47" i="1"/>
  <c r="BE48" i="1" s="1"/>
  <c r="BE50" i="1" s="1"/>
  <c r="AO8" i="1"/>
  <c r="AN18" i="1" l="1"/>
  <c r="BA13" i="1"/>
  <c r="AN79" i="1"/>
  <c r="AN60" i="1" s="1"/>
  <c r="AO78" i="1"/>
  <c r="AO59" i="1" s="1"/>
  <c r="BE52" i="1"/>
  <c r="BE71" i="1" s="1"/>
  <c r="BF47" i="1"/>
  <c r="BF48" i="1" s="1"/>
  <c r="BF50" i="1" s="1"/>
  <c r="AP8" i="1"/>
  <c r="AO18" i="1" l="1"/>
  <c r="BB13" i="1"/>
  <c r="AO79" i="1"/>
  <c r="AO60" i="1" s="1"/>
  <c r="AQ8" i="1"/>
  <c r="AP78" i="1"/>
  <c r="AP59" i="1" s="1"/>
  <c r="BF52" i="1"/>
  <c r="BF71" i="1" s="1"/>
  <c r="BG47" i="1"/>
  <c r="BG48" i="1" s="1"/>
  <c r="BG50" i="1" s="1"/>
  <c r="AP18" i="1" l="1"/>
  <c r="BC13" i="1"/>
  <c r="AP79" i="1"/>
  <c r="AP60" i="1" s="1"/>
  <c r="AR8" i="1"/>
  <c r="AQ78" i="1"/>
  <c r="AQ59" i="1" s="1"/>
  <c r="BG52" i="1"/>
  <c r="BG71" i="1" s="1"/>
  <c r="BH47" i="1"/>
  <c r="BH48" i="1" s="1"/>
  <c r="BH50" i="1" s="1"/>
  <c r="AQ18" i="1" l="1"/>
  <c r="BD13" i="1"/>
  <c r="AQ79" i="1"/>
  <c r="AQ60" i="1" s="1"/>
  <c r="AS8" i="1"/>
  <c r="AR78" i="1"/>
  <c r="AR59" i="1" s="1"/>
  <c r="BH52" i="1"/>
  <c r="BH71" i="1" s="1"/>
  <c r="BI47" i="1"/>
  <c r="BI48" i="1" s="1"/>
  <c r="BI50" i="1" s="1"/>
  <c r="AR18" i="1" l="1"/>
  <c r="BE13" i="1"/>
  <c r="AR79" i="1"/>
  <c r="AR60" i="1" s="1"/>
  <c r="AT8" i="1"/>
  <c r="AS78" i="1"/>
  <c r="AS59" i="1" s="1"/>
  <c r="BI52" i="1"/>
  <c r="BI71" i="1" s="1"/>
  <c r="BJ47" i="1"/>
  <c r="BJ48" i="1" s="1"/>
  <c r="BJ50" i="1" s="1"/>
  <c r="AS18" i="1" l="1"/>
  <c r="BF13" i="1"/>
  <c r="AS79" i="1"/>
  <c r="AS60" i="1" s="1"/>
  <c r="AU8" i="1"/>
  <c r="AT78" i="1"/>
  <c r="AT59" i="1" s="1"/>
  <c r="BJ52" i="1"/>
  <c r="BJ71" i="1" s="1"/>
  <c r="BK47" i="1"/>
  <c r="BK48" i="1" s="1"/>
  <c r="BK50" i="1" s="1"/>
  <c r="AT18" i="1" l="1"/>
  <c r="BG13" i="1"/>
  <c r="AT79" i="1"/>
  <c r="AT60" i="1" s="1"/>
  <c r="AV8" i="1"/>
  <c r="AU78" i="1"/>
  <c r="AU59" i="1" s="1"/>
  <c r="BK52" i="1"/>
  <c r="BK71" i="1" s="1"/>
  <c r="BL47" i="1"/>
  <c r="BL48" i="1" s="1"/>
  <c r="BL50" i="1" s="1"/>
  <c r="AU18" i="1" l="1"/>
  <c r="BH13" i="1"/>
  <c r="AU79" i="1"/>
  <c r="AU60" i="1" s="1"/>
  <c r="AW8" i="1"/>
  <c r="AV78" i="1"/>
  <c r="AV59" i="1" s="1"/>
  <c r="BL52" i="1"/>
  <c r="BL71" i="1" s="1"/>
  <c r="BM47" i="1"/>
  <c r="BM48" i="1" s="1"/>
  <c r="BM50" i="1" s="1"/>
  <c r="AV18" i="1" l="1"/>
  <c r="BI13" i="1"/>
  <c r="AV79" i="1"/>
  <c r="AV60" i="1" s="1"/>
  <c r="AX8" i="1"/>
  <c r="AW78" i="1"/>
  <c r="AW59" i="1" s="1"/>
  <c r="BM52" i="1"/>
  <c r="BM71" i="1" s="1"/>
  <c r="BN47" i="1"/>
  <c r="BN48" i="1" s="1"/>
  <c r="BN50" i="1" s="1"/>
  <c r="AW18" i="1" l="1"/>
  <c r="BJ13" i="1"/>
  <c r="AW79" i="1"/>
  <c r="AW60" i="1" s="1"/>
  <c r="AY8" i="1"/>
  <c r="AX78" i="1"/>
  <c r="AX59" i="1" s="1"/>
  <c r="BN52" i="1"/>
  <c r="BN71" i="1" s="1"/>
  <c r="AX18" i="1" l="1"/>
  <c r="BK13" i="1"/>
  <c r="AX79" i="1"/>
  <c r="AX60" i="1" s="1"/>
  <c r="AZ8" i="1"/>
  <c r="AY78" i="1"/>
  <c r="AY59" i="1" s="1"/>
  <c r="AY18" i="1" l="1"/>
  <c r="BL13" i="1"/>
  <c r="AY79" i="1"/>
  <c r="AY60" i="1" s="1"/>
  <c r="BA8" i="1"/>
  <c r="AZ78" i="1"/>
  <c r="AZ59" i="1" s="1"/>
  <c r="AZ18" i="1" l="1"/>
  <c r="BM13" i="1"/>
  <c r="AZ79" i="1"/>
  <c r="AZ60" i="1" s="1"/>
  <c r="BB8" i="1"/>
  <c r="BA78" i="1"/>
  <c r="BA59" i="1" s="1"/>
  <c r="BA18" i="1" l="1"/>
  <c r="BN13" i="1"/>
  <c r="BA79" i="1"/>
  <c r="BA60" i="1" s="1"/>
  <c r="BC8" i="1"/>
  <c r="BB78" i="1"/>
  <c r="BB59" i="1" s="1"/>
  <c r="BB18" i="1" l="1"/>
  <c r="BB79" i="1"/>
  <c r="BB60" i="1" s="1"/>
  <c r="BD8" i="1"/>
  <c r="BC78" i="1"/>
  <c r="BC59" i="1" s="1"/>
  <c r="BC18" i="1" l="1"/>
  <c r="BC79" i="1"/>
  <c r="BC60" i="1" s="1"/>
  <c r="BE8" i="1"/>
  <c r="BD78" i="1"/>
  <c r="BD59" i="1" s="1"/>
  <c r="BD18" i="1" l="1"/>
  <c r="BD79" i="1"/>
  <c r="BD60" i="1" s="1"/>
  <c r="BF8" i="1"/>
  <c r="BE78" i="1"/>
  <c r="BE59" i="1" s="1"/>
  <c r="BE18" i="1" l="1"/>
  <c r="BE79" i="1"/>
  <c r="BE60" i="1" s="1"/>
  <c r="BG8" i="1"/>
  <c r="BF78" i="1"/>
  <c r="BF59" i="1" s="1"/>
  <c r="BF18" i="1" l="1"/>
  <c r="BF79" i="1"/>
  <c r="BF60" i="1" s="1"/>
  <c r="BH8" i="1"/>
  <c r="BG78" i="1"/>
  <c r="BG59" i="1" s="1"/>
  <c r="BG18" i="1" l="1"/>
  <c r="BG79" i="1"/>
  <c r="BG60" i="1" s="1"/>
  <c r="BI8" i="1"/>
  <c r="BH78" i="1"/>
  <c r="BH59" i="1" s="1"/>
  <c r="BH18" i="1" l="1"/>
  <c r="BH79" i="1"/>
  <c r="BH60" i="1" s="1"/>
  <c r="BJ8" i="1"/>
  <c r="BI78" i="1"/>
  <c r="BI59" i="1" s="1"/>
  <c r="BI18" i="1" l="1"/>
  <c r="BI79" i="1"/>
  <c r="BI60" i="1" s="1"/>
  <c r="BK8" i="1"/>
  <c r="BJ78" i="1"/>
  <c r="BJ59" i="1" s="1"/>
  <c r="BJ18" i="1" l="1"/>
  <c r="BJ79" i="1"/>
  <c r="BJ60" i="1" s="1"/>
  <c r="BL8" i="1"/>
  <c r="BK78" i="1"/>
  <c r="BK59" i="1" s="1"/>
  <c r="BK18" i="1" l="1"/>
  <c r="BK79" i="1"/>
  <c r="BK60" i="1" s="1"/>
  <c r="BM8" i="1"/>
  <c r="BL78" i="1"/>
  <c r="BL59" i="1" s="1"/>
  <c r="BL18" i="1" l="1"/>
  <c r="BL79" i="1"/>
  <c r="BL60" i="1" s="1"/>
  <c r="BN8" i="1"/>
  <c r="BM78" i="1"/>
  <c r="BM59" i="1" s="1"/>
  <c r="BM18" i="1" l="1"/>
  <c r="BM79" i="1"/>
  <c r="BM60" i="1" s="1"/>
  <c r="BN78" i="1"/>
  <c r="BN59" i="1" s="1"/>
  <c r="BN18" i="1" l="1"/>
  <c r="BN79" i="1"/>
  <c r="BN60" i="1" s="1"/>
  <c r="H20" i="1" l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AD20" i="1" s="1"/>
  <c r="AE20" i="1" s="1"/>
  <c r="AF20" i="1" s="1"/>
  <c r="AG20" i="1" s="1"/>
  <c r="AH20" i="1" s="1"/>
  <c r="AI20" i="1" s="1"/>
  <c r="AJ20" i="1" s="1"/>
  <c r="AK20" i="1" s="1"/>
  <c r="AL20" i="1" s="1"/>
  <c r="AM20" i="1" s="1"/>
  <c r="AN20" i="1" s="1"/>
  <c r="AO20" i="1" s="1"/>
  <c r="AP20" i="1" s="1"/>
  <c r="AQ20" i="1" s="1"/>
  <c r="AR20" i="1" s="1"/>
  <c r="AS20" i="1" s="1"/>
  <c r="AT20" i="1" s="1"/>
  <c r="AU20" i="1" s="1"/>
  <c r="AV20" i="1" s="1"/>
  <c r="AW20" i="1" s="1"/>
  <c r="AX20" i="1" s="1"/>
  <c r="AY20" i="1" s="1"/>
  <c r="AZ20" i="1" s="1"/>
  <c r="BA20" i="1" s="1"/>
  <c r="BB20" i="1" s="1"/>
  <c r="BC20" i="1" s="1"/>
  <c r="BD20" i="1" s="1"/>
  <c r="BE20" i="1" s="1"/>
  <c r="BF20" i="1" s="1"/>
  <c r="BG20" i="1" s="1"/>
  <c r="BH20" i="1" s="1"/>
  <c r="BI20" i="1" s="1"/>
  <c r="BJ20" i="1" s="1"/>
  <c r="BK20" i="1" s="1"/>
  <c r="BL20" i="1" s="1"/>
  <c r="BM20" i="1" s="1"/>
  <c r="BN20" i="1" s="1"/>
  <c r="H10" i="1" l="1"/>
  <c r="H30" i="1" s="1"/>
  <c r="I10" i="1" l="1"/>
  <c r="J10" i="1" l="1"/>
  <c r="G40" i="1" l="1"/>
  <c r="K10" i="1"/>
  <c r="H40" i="1" l="1"/>
  <c r="I40" i="1" s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V40" i="1" s="1"/>
  <c r="W40" i="1" s="1"/>
  <c r="X40" i="1" s="1"/>
  <c r="Y40" i="1" s="1"/>
  <c r="Z40" i="1" s="1"/>
  <c r="AA40" i="1" s="1"/>
  <c r="AB40" i="1" s="1"/>
  <c r="AC40" i="1" s="1"/>
  <c r="AD40" i="1" s="1"/>
  <c r="AE40" i="1" s="1"/>
  <c r="AF40" i="1" s="1"/>
  <c r="AG40" i="1" s="1"/>
  <c r="AH40" i="1" s="1"/>
  <c r="AI40" i="1" s="1"/>
  <c r="AJ40" i="1" s="1"/>
  <c r="AK40" i="1" s="1"/>
  <c r="AL40" i="1" s="1"/>
  <c r="AM40" i="1" s="1"/>
  <c r="AN40" i="1" s="1"/>
  <c r="AO40" i="1" s="1"/>
  <c r="AP40" i="1" s="1"/>
  <c r="AQ40" i="1" s="1"/>
  <c r="AR40" i="1" s="1"/>
  <c r="AS40" i="1" s="1"/>
  <c r="AT40" i="1" s="1"/>
  <c r="AU40" i="1" s="1"/>
  <c r="AV40" i="1" s="1"/>
  <c r="AW40" i="1" s="1"/>
  <c r="AX40" i="1" s="1"/>
  <c r="AY40" i="1" s="1"/>
  <c r="AZ40" i="1" s="1"/>
  <c r="BA40" i="1" s="1"/>
  <c r="BB40" i="1" s="1"/>
  <c r="BC40" i="1" s="1"/>
  <c r="BD40" i="1" s="1"/>
  <c r="BE40" i="1" s="1"/>
  <c r="BF40" i="1" s="1"/>
  <c r="BG40" i="1" s="1"/>
  <c r="BH40" i="1" s="1"/>
  <c r="BI40" i="1" s="1"/>
  <c r="BJ40" i="1" s="1"/>
  <c r="BK40" i="1" s="1"/>
  <c r="BL40" i="1" s="1"/>
  <c r="BM40" i="1" s="1"/>
  <c r="BN40" i="1" s="1"/>
  <c r="G41" i="1"/>
  <c r="I15" i="1"/>
  <c r="I30" i="1" s="1"/>
  <c r="L10" i="1"/>
  <c r="H31" i="1" l="1"/>
  <c r="H37" i="1" s="1"/>
  <c r="G43" i="1"/>
  <c r="G70" i="1" s="1"/>
  <c r="J15" i="1"/>
  <c r="J30" i="1" s="1"/>
  <c r="M10" i="1"/>
  <c r="I31" i="1" l="1"/>
  <c r="I37" i="1" s="1"/>
  <c r="I39" i="1"/>
  <c r="K15" i="1"/>
  <c r="K30" i="1" s="1"/>
  <c r="J31" i="1"/>
  <c r="J37" i="1" s="1"/>
  <c r="N10" i="1"/>
  <c r="G54" i="1" l="1"/>
  <c r="G72" i="1"/>
  <c r="H41" i="1"/>
  <c r="H43" i="1" s="1"/>
  <c r="H70" i="1" s="1"/>
  <c r="J39" i="1"/>
  <c r="I41" i="1"/>
  <c r="I43" i="1" s="1"/>
  <c r="I70" i="1" s="1"/>
  <c r="L15" i="1"/>
  <c r="L30" i="1" s="1"/>
  <c r="K31" i="1"/>
  <c r="K37" i="1" s="1"/>
  <c r="O10" i="1"/>
  <c r="M15" i="1" l="1"/>
  <c r="M30" i="1" s="1"/>
  <c r="L31" i="1"/>
  <c r="L37" i="1" s="1"/>
  <c r="K39" i="1"/>
  <c r="J41" i="1"/>
  <c r="J43" i="1" s="1"/>
  <c r="J70" i="1" s="1"/>
  <c r="P10" i="1"/>
  <c r="I54" i="1" l="1"/>
  <c r="I72" i="1"/>
  <c r="H54" i="1"/>
  <c r="H72" i="1"/>
  <c r="L39" i="1"/>
  <c r="K41" i="1"/>
  <c r="K43" i="1" s="1"/>
  <c r="K70" i="1" s="1"/>
  <c r="N15" i="1"/>
  <c r="N30" i="1" s="1"/>
  <c r="M31" i="1"/>
  <c r="M37" i="1" s="1"/>
  <c r="Q10" i="1"/>
  <c r="J54" i="1" l="1"/>
  <c r="J72" i="1"/>
  <c r="M39" i="1"/>
  <c r="L41" i="1"/>
  <c r="L43" i="1" s="1"/>
  <c r="L70" i="1" s="1"/>
  <c r="O15" i="1"/>
  <c r="O30" i="1" s="1"/>
  <c r="N31" i="1"/>
  <c r="N37" i="1" s="1"/>
  <c r="R10" i="1"/>
  <c r="K54" i="1" l="1"/>
  <c r="K72" i="1"/>
  <c r="N39" i="1"/>
  <c r="M41" i="1"/>
  <c r="M43" i="1" s="1"/>
  <c r="M70" i="1" s="1"/>
  <c r="P15" i="1"/>
  <c r="P30" i="1" s="1"/>
  <c r="O31" i="1"/>
  <c r="O37" i="1" s="1"/>
  <c r="S10" i="1"/>
  <c r="L54" i="1" l="1"/>
  <c r="L72" i="1"/>
  <c r="O39" i="1"/>
  <c r="N41" i="1"/>
  <c r="N43" i="1" s="1"/>
  <c r="N70" i="1" s="1"/>
  <c r="Q15" i="1"/>
  <c r="Q30" i="1" s="1"/>
  <c r="P31" i="1"/>
  <c r="P37" i="1" s="1"/>
  <c r="T10" i="1"/>
  <c r="M54" i="1" l="1"/>
  <c r="M72" i="1"/>
  <c r="P39" i="1"/>
  <c r="O41" i="1"/>
  <c r="O43" i="1" s="1"/>
  <c r="O70" i="1" s="1"/>
  <c r="R15" i="1"/>
  <c r="R30" i="1" s="1"/>
  <c r="Q31" i="1"/>
  <c r="Q37" i="1" s="1"/>
  <c r="U10" i="1"/>
  <c r="N54" i="1" l="1"/>
  <c r="N72" i="1"/>
  <c r="P41" i="1"/>
  <c r="P43" i="1" s="1"/>
  <c r="P70" i="1" s="1"/>
  <c r="Q39" i="1"/>
  <c r="S15" i="1"/>
  <c r="S30" i="1" s="1"/>
  <c r="R31" i="1"/>
  <c r="R37" i="1" s="1"/>
  <c r="V10" i="1"/>
  <c r="O54" i="1" l="1"/>
  <c r="O72" i="1"/>
  <c r="R39" i="1"/>
  <c r="Q41" i="1"/>
  <c r="Q43" i="1" s="1"/>
  <c r="Q70" i="1" s="1"/>
  <c r="T15" i="1"/>
  <c r="T30" i="1" s="1"/>
  <c r="S31" i="1"/>
  <c r="S37" i="1" s="1"/>
  <c r="W10" i="1"/>
  <c r="P54" i="1" l="1"/>
  <c r="P72" i="1"/>
  <c r="U15" i="1"/>
  <c r="U30" i="1" s="1"/>
  <c r="T31" i="1"/>
  <c r="T37" i="1" s="1"/>
  <c r="S39" i="1"/>
  <c r="R41" i="1"/>
  <c r="R43" i="1" s="1"/>
  <c r="R70" i="1" s="1"/>
  <c r="X10" i="1"/>
  <c r="Q54" i="1" l="1"/>
  <c r="Q72" i="1"/>
  <c r="V15" i="1"/>
  <c r="V30" i="1" s="1"/>
  <c r="U31" i="1"/>
  <c r="U37" i="1" s="1"/>
  <c r="T39" i="1"/>
  <c r="S41" i="1"/>
  <c r="S43" i="1" s="1"/>
  <c r="S70" i="1" s="1"/>
  <c r="Y10" i="1"/>
  <c r="R54" i="1" l="1"/>
  <c r="R72" i="1"/>
  <c r="U39" i="1"/>
  <c r="T41" i="1"/>
  <c r="T43" i="1" s="1"/>
  <c r="T70" i="1" s="1"/>
  <c r="W15" i="1"/>
  <c r="W30" i="1" s="1"/>
  <c r="V31" i="1"/>
  <c r="V37" i="1" s="1"/>
  <c r="Z10" i="1"/>
  <c r="S54" i="1" l="1"/>
  <c r="S72" i="1"/>
  <c r="V39" i="1"/>
  <c r="U41" i="1"/>
  <c r="U43" i="1" s="1"/>
  <c r="U70" i="1" s="1"/>
  <c r="X15" i="1"/>
  <c r="X30" i="1" s="1"/>
  <c r="W31" i="1"/>
  <c r="W37" i="1" s="1"/>
  <c r="AA10" i="1"/>
  <c r="T54" i="1" l="1"/>
  <c r="T72" i="1"/>
  <c r="W39" i="1"/>
  <c r="V41" i="1"/>
  <c r="V43" i="1" s="1"/>
  <c r="V70" i="1" s="1"/>
  <c r="Y15" i="1"/>
  <c r="Y30" i="1" s="1"/>
  <c r="X31" i="1"/>
  <c r="X37" i="1" s="1"/>
  <c r="AB10" i="1"/>
  <c r="U54" i="1" l="1"/>
  <c r="U72" i="1"/>
  <c r="X39" i="1"/>
  <c r="W41" i="1"/>
  <c r="W43" i="1" s="1"/>
  <c r="W70" i="1" s="1"/>
  <c r="Z15" i="1"/>
  <c r="Z30" i="1" s="1"/>
  <c r="Y31" i="1"/>
  <c r="Y37" i="1" s="1"/>
  <c r="AC10" i="1"/>
  <c r="V54" i="1" l="1"/>
  <c r="V72" i="1"/>
  <c r="X41" i="1"/>
  <c r="X43" i="1" s="1"/>
  <c r="X70" i="1" s="1"/>
  <c r="Y39" i="1"/>
  <c r="AA15" i="1"/>
  <c r="AA30" i="1" s="1"/>
  <c r="Z31" i="1"/>
  <c r="Z37" i="1" s="1"/>
  <c r="AD10" i="1"/>
  <c r="W54" i="1" l="1"/>
  <c r="W72" i="1"/>
  <c r="Y41" i="1"/>
  <c r="Y43" i="1" s="1"/>
  <c r="Y70" i="1" s="1"/>
  <c r="Z39" i="1"/>
  <c r="AB15" i="1"/>
  <c r="AB30" i="1" s="1"/>
  <c r="AA31" i="1"/>
  <c r="AA37" i="1" s="1"/>
  <c r="AE10" i="1"/>
  <c r="X54" i="1" l="1"/>
  <c r="X72" i="1"/>
  <c r="AA39" i="1"/>
  <c r="Z41" i="1"/>
  <c r="Z43" i="1" s="1"/>
  <c r="Z70" i="1" s="1"/>
  <c r="AC15" i="1"/>
  <c r="AC30" i="1" s="1"/>
  <c r="AB31" i="1"/>
  <c r="AB37" i="1" s="1"/>
  <c r="AF10" i="1"/>
  <c r="Y54" i="1" l="1"/>
  <c r="Y72" i="1"/>
  <c r="AD15" i="1"/>
  <c r="AD30" i="1" s="1"/>
  <c r="AC31" i="1"/>
  <c r="AC37" i="1" s="1"/>
  <c r="AB39" i="1"/>
  <c r="AA41" i="1"/>
  <c r="AA43" i="1" s="1"/>
  <c r="AA70" i="1" s="1"/>
  <c r="AG10" i="1"/>
  <c r="Z54" i="1" l="1"/>
  <c r="Z72" i="1"/>
  <c r="AE15" i="1"/>
  <c r="AE30" i="1" s="1"/>
  <c r="AD31" i="1"/>
  <c r="AD37" i="1" s="1"/>
  <c r="AC39" i="1"/>
  <c r="AB41" i="1"/>
  <c r="AB43" i="1" s="1"/>
  <c r="AB70" i="1" s="1"/>
  <c r="AH10" i="1"/>
  <c r="AA54" i="1" l="1"/>
  <c r="AA72" i="1"/>
  <c r="AD39" i="1"/>
  <c r="AC41" i="1"/>
  <c r="AC43" i="1" s="1"/>
  <c r="AC70" i="1" s="1"/>
  <c r="AF15" i="1"/>
  <c r="AF30" i="1" s="1"/>
  <c r="AE31" i="1"/>
  <c r="AE37" i="1" s="1"/>
  <c r="AI10" i="1"/>
  <c r="AB54" i="1" l="1"/>
  <c r="AB72" i="1"/>
  <c r="AD41" i="1"/>
  <c r="AD43" i="1" s="1"/>
  <c r="AD70" i="1" s="1"/>
  <c r="AE39" i="1"/>
  <c r="AG15" i="1"/>
  <c r="AG30" i="1" s="1"/>
  <c r="AF31" i="1"/>
  <c r="AF37" i="1" s="1"/>
  <c r="AJ10" i="1"/>
  <c r="AC54" i="1" l="1"/>
  <c r="AC72" i="1"/>
  <c r="AE41" i="1"/>
  <c r="AE43" i="1" s="1"/>
  <c r="AE70" i="1" s="1"/>
  <c r="AF39" i="1"/>
  <c r="AH15" i="1"/>
  <c r="AH30" i="1" s="1"/>
  <c r="AG31" i="1"/>
  <c r="AG37" i="1" s="1"/>
  <c r="AK10" i="1"/>
  <c r="AD54" i="1" l="1"/>
  <c r="AD72" i="1"/>
  <c r="AG39" i="1"/>
  <c r="AF41" i="1"/>
  <c r="AF43" i="1" s="1"/>
  <c r="AF70" i="1" s="1"/>
  <c r="AI15" i="1"/>
  <c r="AI30" i="1" s="1"/>
  <c r="AH31" i="1"/>
  <c r="AH37" i="1" s="1"/>
  <c r="AL10" i="1"/>
  <c r="AE54" i="1" l="1"/>
  <c r="AE72" i="1"/>
  <c r="AJ15" i="1"/>
  <c r="AJ30" i="1" s="1"/>
  <c r="AI31" i="1"/>
  <c r="AI37" i="1" s="1"/>
  <c r="AG41" i="1"/>
  <c r="AG43" i="1" s="1"/>
  <c r="AG70" i="1" s="1"/>
  <c r="AH39" i="1"/>
  <c r="AM10" i="1"/>
  <c r="AF54" i="1" l="1"/>
  <c r="AF72" i="1"/>
  <c r="AK15" i="1"/>
  <c r="AK30" i="1" s="1"/>
  <c r="AJ31" i="1"/>
  <c r="AJ37" i="1" s="1"/>
  <c r="AH41" i="1"/>
  <c r="AH43" i="1" s="1"/>
  <c r="AH70" i="1" s="1"/>
  <c r="AI39" i="1"/>
  <c r="AN10" i="1"/>
  <c r="AG54" i="1" l="1"/>
  <c r="AG72" i="1"/>
  <c r="AI41" i="1"/>
  <c r="AI43" i="1" s="1"/>
  <c r="AI70" i="1" s="1"/>
  <c r="AJ39" i="1"/>
  <c r="AL15" i="1"/>
  <c r="AL30" i="1" s="1"/>
  <c r="AK31" i="1"/>
  <c r="AK37" i="1" s="1"/>
  <c r="AO10" i="1"/>
  <c r="AH54" i="1" l="1"/>
  <c r="AH72" i="1"/>
  <c r="AJ41" i="1"/>
  <c r="AJ43" i="1" s="1"/>
  <c r="AJ70" i="1" s="1"/>
  <c r="AK39" i="1"/>
  <c r="AM15" i="1"/>
  <c r="AM30" i="1" s="1"/>
  <c r="AL31" i="1"/>
  <c r="AL37" i="1" s="1"/>
  <c r="AP10" i="1"/>
  <c r="AI54" i="1" l="1"/>
  <c r="AI72" i="1"/>
  <c r="AN15" i="1"/>
  <c r="AN30" i="1" s="1"/>
  <c r="AM31" i="1"/>
  <c r="AM37" i="1" s="1"/>
  <c r="AK41" i="1"/>
  <c r="AK43" i="1" s="1"/>
  <c r="AK70" i="1" s="1"/>
  <c r="AL39" i="1"/>
  <c r="AQ10" i="1"/>
  <c r="AJ54" i="1" l="1"/>
  <c r="AJ72" i="1"/>
  <c r="AM39" i="1"/>
  <c r="AL41" i="1"/>
  <c r="AL43" i="1" s="1"/>
  <c r="AL70" i="1" s="1"/>
  <c r="AO15" i="1"/>
  <c r="AO30" i="1" s="1"/>
  <c r="AN31" i="1"/>
  <c r="AN37" i="1" s="1"/>
  <c r="AR10" i="1"/>
  <c r="AK54" i="1" l="1"/>
  <c r="AK72" i="1"/>
  <c r="AP15" i="1"/>
  <c r="AP30" i="1" s="1"/>
  <c r="AO31" i="1"/>
  <c r="AO37" i="1" s="1"/>
  <c r="AM41" i="1"/>
  <c r="AM43" i="1" s="1"/>
  <c r="AM70" i="1" s="1"/>
  <c r="AN39" i="1"/>
  <c r="AS10" i="1"/>
  <c r="AL54" i="1" l="1"/>
  <c r="AL72" i="1"/>
  <c r="AO39" i="1"/>
  <c r="AN41" i="1"/>
  <c r="AN43" i="1" s="1"/>
  <c r="AN70" i="1" s="1"/>
  <c r="AQ15" i="1"/>
  <c r="AQ30" i="1" s="1"/>
  <c r="AP31" i="1"/>
  <c r="AP37" i="1" s="1"/>
  <c r="AT10" i="1"/>
  <c r="AM54" i="1" l="1"/>
  <c r="AM72" i="1"/>
  <c r="AR15" i="1"/>
  <c r="AR30" i="1" s="1"/>
  <c r="AQ31" i="1"/>
  <c r="AQ37" i="1" s="1"/>
  <c r="AP39" i="1"/>
  <c r="AO41" i="1"/>
  <c r="AO43" i="1" s="1"/>
  <c r="AO70" i="1" s="1"/>
  <c r="AU10" i="1"/>
  <c r="AN54" i="1" l="1"/>
  <c r="AN72" i="1"/>
  <c r="AP41" i="1"/>
  <c r="AP43" i="1" s="1"/>
  <c r="AP70" i="1" s="1"/>
  <c r="AQ39" i="1"/>
  <c r="AS15" i="1"/>
  <c r="AS30" i="1" s="1"/>
  <c r="AR31" i="1"/>
  <c r="AR37" i="1" s="1"/>
  <c r="AV10" i="1"/>
  <c r="AO54" i="1" l="1"/>
  <c r="AO72" i="1"/>
  <c r="AR39" i="1"/>
  <c r="AQ41" i="1"/>
  <c r="AQ43" i="1" s="1"/>
  <c r="AQ70" i="1" s="1"/>
  <c r="AT15" i="1"/>
  <c r="AT30" i="1" s="1"/>
  <c r="AS31" i="1"/>
  <c r="AS37" i="1" s="1"/>
  <c r="AW10" i="1"/>
  <c r="AP54" i="1" l="1"/>
  <c r="AP72" i="1"/>
  <c r="AS39" i="1"/>
  <c r="AR41" i="1"/>
  <c r="AR43" i="1" s="1"/>
  <c r="AR70" i="1" s="1"/>
  <c r="AU15" i="1"/>
  <c r="AU30" i="1" s="1"/>
  <c r="AT31" i="1"/>
  <c r="AT37" i="1" s="1"/>
  <c r="AX10" i="1"/>
  <c r="AQ54" i="1" l="1"/>
  <c r="AQ72" i="1"/>
  <c r="AS41" i="1"/>
  <c r="AS43" i="1" s="1"/>
  <c r="AS70" i="1" s="1"/>
  <c r="AT39" i="1"/>
  <c r="AV15" i="1"/>
  <c r="AV30" i="1" s="1"/>
  <c r="AU31" i="1"/>
  <c r="AU37" i="1" s="1"/>
  <c r="AY10" i="1"/>
  <c r="AR54" i="1" l="1"/>
  <c r="AR72" i="1"/>
  <c r="AT41" i="1"/>
  <c r="AT43" i="1" s="1"/>
  <c r="AT70" i="1" s="1"/>
  <c r="AU39" i="1"/>
  <c r="AW15" i="1"/>
  <c r="AW30" i="1" s="1"/>
  <c r="AV31" i="1"/>
  <c r="AV37" i="1" s="1"/>
  <c r="AZ10" i="1"/>
  <c r="AS54" i="1" l="1"/>
  <c r="AS72" i="1"/>
  <c r="AU41" i="1"/>
  <c r="AU43" i="1" s="1"/>
  <c r="AU70" i="1" s="1"/>
  <c r="AV39" i="1"/>
  <c r="AX15" i="1"/>
  <c r="AX30" i="1" s="1"/>
  <c r="AW31" i="1"/>
  <c r="AW37" i="1" s="1"/>
  <c r="BA10" i="1"/>
  <c r="AT54" i="1" l="1"/>
  <c r="AT72" i="1"/>
  <c r="AY15" i="1"/>
  <c r="AY30" i="1" s="1"/>
  <c r="AX31" i="1"/>
  <c r="AX37" i="1" s="1"/>
  <c r="AW39" i="1"/>
  <c r="AV41" i="1"/>
  <c r="AV43" i="1" s="1"/>
  <c r="AV70" i="1" s="1"/>
  <c r="BB10" i="1"/>
  <c r="AU54" i="1" l="1"/>
  <c r="AU72" i="1"/>
  <c r="AX39" i="1"/>
  <c r="AW41" i="1"/>
  <c r="AW43" i="1" s="1"/>
  <c r="AW70" i="1" s="1"/>
  <c r="AZ15" i="1"/>
  <c r="AZ30" i="1" s="1"/>
  <c r="AY31" i="1"/>
  <c r="AY37" i="1" s="1"/>
  <c r="BC10" i="1"/>
  <c r="AV54" i="1" l="1"/>
  <c r="AV72" i="1"/>
  <c r="AY39" i="1"/>
  <c r="AX41" i="1"/>
  <c r="AX43" i="1" s="1"/>
  <c r="AX70" i="1" s="1"/>
  <c r="BA15" i="1"/>
  <c r="BA30" i="1" s="1"/>
  <c r="AZ31" i="1"/>
  <c r="AZ37" i="1" s="1"/>
  <c r="BD10" i="1"/>
  <c r="AW54" i="1" l="1"/>
  <c r="AW72" i="1"/>
  <c r="AZ39" i="1"/>
  <c r="AY41" i="1"/>
  <c r="AY43" i="1" s="1"/>
  <c r="AY70" i="1" s="1"/>
  <c r="BB15" i="1"/>
  <c r="BB30" i="1" s="1"/>
  <c r="BA31" i="1"/>
  <c r="BA37" i="1" s="1"/>
  <c r="BE10" i="1"/>
  <c r="AX54" i="1" l="1"/>
  <c r="AX72" i="1"/>
  <c r="BA39" i="1"/>
  <c r="AZ41" i="1"/>
  <c r="AZ43" i="1" s="1"/>
  <c r="AZ70" i="1" s="1"/>
  <c r="BC15" i="1"/>
  <c r="BC30" i="1" s="1"/>
  <c r="BB31" i="1"/>
  <c r="BB37" i="1" s="1"/>
  <c r="BF10" i="1"/>
  <c r="AY54" i="1" l="1"/>
  <c r="AY72" i="1"/>
  <c r="BA41" i="1"/>
  <c r="BA43" i="1" s="1"/>
  <c r="BA70" i="1" s="1"/>
  <c r="BB39" i="1"/>
  <c r="BD15" i="1"/>
  <c r="BD30" i="1" s="1"/>
  <c r="BC31" i="1"/>
  <c r="BC37" i="1" s="1"/>
  <c r="BG10" i="1"/>
  <c r="AZ54" i="1" l="1"/>
  <c r="AZ72" i="1"/>
  <c r="BB41" i="1"/>
  <c r="BB43" i="1" s="1"/>
  <c r="BB70" i="1" s="1"/>
  <c r="BC39" i="1"/>
  <c r="BE15" i="1"/>
  <c r="BE30" i="1" s="1"/>
  <c r="BD31" i="1"/>
  <c r="BD37" i="1" s="1"/>
  <c r="BH10" i="1"/>
  <c r="BA54" i="1" l="1"/>
  <c r="BA72" i="1"/>
  <c r="BC41" i="1"/>
  <c r="BC43" i="1" s="1"/>
  <c r="BC70" i="1" s="1"/>
  <c r="BD39" i="1"/>
  <c r="BF15" i="1"/>
  <c r="BF30" i="1" s="1"/>
  <c r="BE31" i="1"/>
  <c r="BE37" i="1" s="1"/>
  <c r="BI10" i="1"/>
  <c r="BB54" i="1" l="1"/>
  <c r="BB72" i="1"/>
  <c r="BG15" i="1"/>
  <c r="BG30" i="1" s="1"/>
  <c r="BF31" i="1"/>
  <c r="BF37" i="1" s="1"/>
  <c r="BD41" i="1"/>
  <c r="BD43" i="1" s="1"/>
  <c r="BD70" i="1" s="1"/>
  <c r="BE39" i="1"/>
  <c r="BJ10" i="1"/>
  <c r="BC54" i="1" l="1"/>
  <c r="BC72" i="1"/>
  <c r="BF39" i="1"/>
  <c r="BE41" i="1"/>
  <c r="BE43" i="1" s="1"/>
  <c r="BE70" i="1" s="1"/>
  <c r="BH15" i="1"/>
  <c r="BH30" i="1" s="1"/>
  <c r="BG31" i="1"/>
  <c r="BG37" i="1" s="1"/>
  <c r="BK10" i="1"/>
  <c r="BD54" i="1" l="1"/>
  <c r="BD72" i="1"/>
  <c r="BG39" i="1"/>
  <c r="BF41" i="1"/>
  <c r="BF43" i="1" s="1"/>
  <c r="BF70" i="1" s="1"/>
  <c r="BI15" i="1"/>
  <c r="BI30" i="1" s="1"/>
  <c r="BH31" i="1"/>
  <c r="BH37" i="1" s="1"/>
  <c r="BL10" i="1"/>
  <c r="BE54" i="1" l="1"/>
  <c r="BE72" i="1"/>
  <c r="BJ15" i="1"/>
  <c r="BJ30" i="1" s="1"/>
  <c r="BI31" i="1"/>
  <c r="BI37" i="1" s="1"/>
  <c r="BH39" i="1"/>
  <c r="BG41" i="1"/>
  <c r="BG43" i="1" s="1"/>
  <c r="BG70" i="1" s="1"/>
  <c r="BM10" i="1"/>
  <c r="BF54" i="1" l="1"/>
  <c r="BF72" i="1"/>
  <c r="BI39" i="1"/>
  <c r="BH41" i="1"/>
  <c r="BH43" i="1" s="1"/>
  <c r="BH70" i="1" s="1"/>
  <c r="BK15" i="1"/>
  <c r="BK30" i="1" s="1"/>
  <c r="BJ31" i="1"/>
  <c r="BJ37" i="1" s="1"/>
  <c r="BN10" i="1"/>
  <c r="BG54" i="1" l="1"/>
  <c r="BG72" i="1"/>
  <c r="BI41" i="1"/>
  <c r="BI43" i="1" s="1"/>
  <c r="BI70" i="1" s="1"/>
  <c r="BJ39" i="1"/>
  <c r="BL15" i="1"/>
  <c r="BL30" i="1" s="1"/>
  <c r="BK31" i="1"/>
  <c r="BK37" i="1" s="1"/>
  <c r="BH54" i="1" l="1"/>
  <c r="BH72" i="1"/>
  <c r="BK39" i="1"/>
  <c r="BJ41" i="1"/>
  <c r="BJ43" i="1" s="1"/>
  <c r="BJ70" i="1" s="1"/>
  <c r="BM15" i="1"/>
  <c r="BM30" i="1" s="1"/>
  <c r="BL31" i="1"/>
  <c r="BL37" i="1" s="1"/>
  <c r="BI54" i="1" l="1"/>
  <c r="BI72" i="1"/>
  <c r="BN15" i="1"/>
  <c r="BM31" i="1"/>
  <c r="BM37" i="1" s="1"/>
  <c r="BK41" i="1"/>
  <c r="BK43" i="1" s="1"/>
  <c r="BK70" i="1" s="1"/>
  <c r="BL39" i="1"/>
  <c r="BN30" i="1" l="1"/>
  <c r="BN31" i="1" s="1"/>
  <c r="BN37" i="1" s="1"/>
  <c r="BJ54" i="1"/>
  <c r="BJ72" i="1"/>
  <c r="BM39" i="1"/>
  <c r="BL41" i="1"/>
  <c r="BL43" i="1" s="1"/>
  <c r="BL70" i="1" s="1"/>
  <c r="BK54" i="1" l="1"/>
  <c r="BK72" i="1"/>
  <c r="BM41" i="1"/>
  <c r="BM43" i="1" s="1"/>
  <c r="BM70" i="1" s="1"/>
  <c r="BN39" i="1"/>
  <c r="BN41" i="1" s="1"/>
  <c r="BN43" i="1" s="1"/>
  <c r="BN70" i="1" s="1"/>
  <c r="BL54" i="1" l="1"/>
  <c r="BL72" i="1"/>
  <c r="BM54" i="1" l="1"/>
  <c r="BM72" i="1"/>
  <c r="BN54" i="1"/>
  <c r="BN72" i="1"/>
  <c r="D24" i="9"/>
  <c r="E8" i="3"/>
  <c r="G24" i="9"/>
  <c r="G26" i="9"/>
  <c r="J26" i="9"/>
  <c r="D28" i="9"/>
  <c r="G28" i="9"/>
  <c r="J28" i="9"/>
  <c r="D34" i="9"/>
  <c r="G34" i="9"/>
  <c r="J34" i="9"/>
  <c r="C8" i="3"/>
  <c r="I8" i="3" l="1"/>
  <c r="G36" i="9"/>
  <c r="C9" i="3"/>
  <c r="C11" i="3" s="1"/>
  <c r="C27" i="3" s="1"/>
  <c r="D36" i="9"/>
  <c r="E9" i="3"/>
  <c r="E11" i="3" s="1"/>
  <c r="E27" i="3" s="1"/>
  <c r="G8" i="3"/>
  <c r="G9" i="3" l="1"/>
  <c r="G11" i="3" s="1"/>
  <c r="G27" i="3" s="1"/>
  <c r="I36" i="9"/>
  <c r="J24" i="9"/>
  <c r="J36" i="9" s="1"/>
  <c r="G61" i="1" l="1"/>
  <c r="G56" i="1" s="1"/>
  <c r="W61" i="1"/>
  <c r="W56" i="1" s="1"/>
  <c r="AU64" i="1"/>
  <c r="BC64" i="1"/>
  <c r="BK64" i="1"/>
  <c r="AV64" i="1"/>
  <c r="BD64" i="1"/>
  <c r="BL64" i="1"/>
  <c r="N61" i="1"/>
  <c r="N56" i="1" s="1"/>
  <c r="AT64" i="1"/>
  <c r="AW64" i="1"/>
  <c r="BE64" i="1"/>
  <c r="BM64" i="1"/>
  <c r="AP64" i="1"/>
  <c r="AX64" i="1"/>
  <c r="BF64" i="1"/>
  <c r="BN64" i="1"/>
  <c r="AQ64" i="1"/>
  <c r="AY64" i="1"/>
  <c r="BG64" i="1"/>
  <c r="BB64" i="1"/>
  <c r="AR64" i="1"/>
  <c r="AZ64" i="1"/>
  <c r="BH64" i="1"/>
  <c r="AS64" i="1"/>
  <c r="BA64" i="1"/>
  <c r="BI64" i="1"/>
  <c r="BJ64" i="1"/>
  <c r="I9" i="3"/>
  <c r="I11" i="3" s="1"/>
  <c r="I27" i="3" s="1"/>
  <c r="C31" i="3" l="1"/>
  <c r="G64" i="1"/>
  <c r="G65" i="1" s="1"/>
  <c r="AW61" i="1"/>
  <c r="N74" i="1"/>
  <c r="N64" i="1"/>
  <c r="W74" i="1"/>
  <c r="W64" i="1"/>
  <c r="BL61" i="1"/>
  <c r="BE61" i="1"/>
  <c r="AE61" i="1"/>
  <c r="AE56" i="1" s="1"/>
  <c r="V61" i="1"/>
  <c r="V56" i="1" s="1"/>
  <c r="AR61" i="1"/>
  <c r="AI61" i="1"/>
  <c r="AI56" i="1" s="1"/>
  <c r="AJ61" i="1"/>
  <c r="AJ56" i="1" s="1"/>
  <c r="BG61" i="1"/>
  <c r="AP61" i="1"/>
  <c r="H61" i="1"/>
  <c r="H56" i="1" s="1"/>
  <c r="AS61" i="1"/>
  <c r="AQ61" i="1"/>
  <c r="P61" i="1"/>
  <c r="P56" i="1" s="1"/>
  <c r="AX61" i="1"/>
  <c r="BN61" i="1"/>
  <c r="X61" i="1"/>
  <c r="X56" i="1" s="1"/>
  <c r="T61" i="1"/>
  <c r="T56" i="1" s="1"/>
  <c r="O61" i="1"/>
  <c r="O56" i="1" s="1"/>
  <c r="R61" i="1"/>
  <c r="R56" i="1" s="1"/>
  <c r="AC61" i="1"/>
  <c r="AC56" i="1" s="1"/>
  <c r="AV61" i="1"/>
  <c r="Q61" i="1"/>
  <c r="Q56" i="1" s="1"/>
  <c r="AD61" i="1"/>
  <c r="AD56" i="1" s="1"/>
  <c r="L61" i="1"/>
  <c r="L56" i="1" s="1"/>
  <c r="I61" i="1"/>
  <c r="I56" i="1" s="1"/>
  <c r="BF61" i="1"/>
  <c r="BA61" i="1"/>
  <c r="AT61" i="1"/>
  <c r="AZ61" i="1"/>
  <c r="BM61" i="1"/>
  <c r="AL61" i="1"/>
  <c r="AL56" i="1" s="1"/>
  <c r="AM61" i="1"/>
  <c r="AM56" i="1" s="1"/>
  <c r="M61" i="1"/>
  <c r="M56" i="1" s="1"/>
  <c r="BI61" i="1"/>
  <c r="Z61" i="1"/>
  <c r="Z56" i="1" s="1"/>
  <c r="BB61" i="1"/>
  <c r="BH61" i="1"/>
  <c r="AB61" i="1"/>
  <c r="AB56" i="1" s="1"/>
  <c r="BD61" i="1"/>
  <c r="AK61" i="1"/>
  <c r="AK56" i="1" s="1"/>
  <c r="AU61" i="1"/>
  <c r="K61" i="1"/>
  <c r="K56" i="1" s="1"/>
  <c r="AA61" i="1"/>
  <c r="AA56" i="1" s="1"/>
  <c r="AF61" i="1"/>
  <c r="AF56" i="1" s="1"/>
  <c r="BJ61" i="1"/>
  <c r="AH61" i="1"/>
  <c r="AH56" i="1" s="1"/>
  <c r="Y61" i="1"/>
  <c r="Y56" i="1" s="1"/>
  <c r="BC61" i="1"/>
  <c r="AO61" i="1"/>
  <c r="AO56" i="1" s="1"/>
  <c r="J61" i="1"/>
  <c r="J56" i="1" s="1"/>
  <c r="AG61" i="1"/>
  <c r="AG56" i="1" s="1"/>
  <c r="U61" i="1"/>
  <c r="U56" i="1" s="1"/>
  <c r="BK61" i="1"/>
  <c r="S61" i="1"/>
  <c r="S56" i="1" s="1"/>
  <c r="AN61" i="1"/>
  <c r="AN56" i="1" s="1"/>
  <c r="AY61" i="1"/>
  <c r="BE56" i="1" l="1"/>
  <c r="BE74" i="1" s="1"/>
  <c r="BA56" i="1"/>
  <c r="BA74" i="1" s="1"/>
  <c r="BL56" i="1"/>
  <c r="BL74" i="1" s="1"/>
  <c r="AQ56" i="1"/>
  <c r="AQ74" i="1" s="1"/>
  <c r="BD56" i="1"/>
  <c r="BD74" i="1" s="1"/>
  <c r="AU56" i="1"/>
  <c r="AU74" i="1" s="1"/>
  <c r="AX56" i="1"/>
  <c r="AX74" i="1" s="1"/>
  <c r="BB56" i="1"/>
  <c r="BB74" i="1" s="1"/>
  <c r="BI56" i="1"/>
  <c r="BI74" i="1" s="1"/>
  <c r="BM56" i="1"/>
  <c r="BM74" i="1" s="1"/>
  <c r="AR56" i="1"/>
  <c r="AR74" i="1" s="1"/>
  <c r="BK56" i="1"/>
  <c r="BK74" i="1" s="1"/>
  <c r="BC56" i="1"/>
  <c r="BC74" i="1" s="1"/>
  <c r="BJ56" i="1"/>
  <c r="BJ74" i="1" s="1"/>
  <c r="AV56" i="1"/>
  <c r="AV74" i="1" s="1"/>
  <c r="AP56" i="1"/>
  <c r="AP74" i="1" s="1"/>
  <c r="BG56" i="1"/>
  <c r="BG74" i="1" s="1"/>
  <c r="AW56" i="1"/>
  <c r="AW74" i="1" s="1"/>
  <c r="AZ56" i="1"/>
  <c r="AZ74" i="1" s="1"/>
  <c r="AT56" i="1"/>
  <c r="AT74" i="1" s="1"/>
  <c r="BN56" i="1"/>
  <c r="BN74" i="1" s="1"/>
  <c r="BF56" i="1"/>
  <c r="BF74" i="1" s="1"/>
  <c r="BH56" i="1"/>
  <c r="BH74" i="1" s="1"/>
  <c r="AS56" i="1"/>
  <c r="AS74" i="1" s="1"/>
  <c r="AY56" i="1"/>
  <c r="AY74" i="1" s="1"/>
  <c r="G74" i="1"/>
  <c r="AL74" i="1"/>
  <c r="AL64" i="1"/>
  <c r="R74" i="1"/>
  <c r="R64" i="1"/>
  <c r="AJ74" i="1"/>
  <c r="AJ64" i="1"/>
  <c r="O74" i="1"/>
  <c r="O64" i="1"/>
  <c r="AI74" i="1"/>
  <c r="AI64" i="1"/>
  <c r="U74" i="1"/>
  <c r="U64" i="1"/>
  <c r="T74" i="1"/>
  <c r="T64" i="1"/>
  <c r="X74" i="1"/>
  <c r="X64" i="1"/>
  <c r="V74" i="1"/>
  <c r="V64" i="1"/>
  <c r="AE74" i="1"/>
  <c r="AE64" i="1"/>
  <c r="J74" i="1"/>
  <c r="J64" i="1"/>
  <c r="P74" i="1"/>
  <c r="P64" i="1"/>
  <c r="K74" i="1"/>
  <c r="K64" i="1"/>
  <c r="AO74" i="1"/>
  <c r="AO64" i="1"/>
  <c r="AB74" i="1"/>
  <c r="AB64" i="1"/>
  <c r="L74" i="1"/>
  <c r="L64" i="1"/>
  <c r="AK74" i="1"/>
  <c r="AK64" i="1"/>
  <c r="Z74" i="1"/>
  <c r="Z64" i="1"/>
  <c r="AD74" i="1"/>
  <c r="AD64" i="1"/>
  <c r="AG74" i="1"/>
  <c r="AG64" i="1"/>
  <c r="AF74" i="1"/>
  <c r="AF64" i="1"/>
  <c r="Q74" i="1"/>
  <c r="Q64" i="1"/>
  <c r="H74" i="1"/>
  <c r="H64" i="1"/>
  <c r="H65" i="1" s="1"/>
  <c r="I74" i="1"/>
  <c r="I64" i="1"/>
  <c r="AN74" i="1"/>
  <c r="AN64" i="1"/>
  <c r="AA74" i="1"/>
  <c r="AA64" i="1"/>
  <c r="M74" i="1"/>
  <c r="M64" i="1"/>
  <c r="Y74" i="1"/>
  <c r="Y64" i="1"/>
  <c r="AH74" i="1"/>
  <c r="AH64" i="1"/>
  <c r="S74" i="1"/>
  <c r="S64" i="1"/>
  <c r="AM74" i="1"/>
  <c r="AM64" i="1"/>
  <c r="AC74" i="1"/>
  <c r="AC64" i="1"/>
  <c r="C29" i="3" l="1"/>
  <c r="I65" i="1"/>
  <c r="J65" i="1" s="1"/>
  <c r="K65" i="1" s="1"/>
  <c r="L65" i="1" s="1"/>
  <c r="M65" i="1" s="1"/>
  <c r="N65" i="1" s="1"/>
  <c r="O65" i="1" s="1"/>
  <c r="P65" i="1" s="1"/>
  <c r="Q65" i="1" s="1"/>
  <c r="R65" i="1" s="1"/>
  <c r="S65" i="1" s="1"/>
  <c r="T65" i="1" s="1"/>
  <c r="U65" i="1" s="1"/>
  <c r="V65" i="1" s="1"/>
  <c r="W65" i="1" s="1"/>
  <c r="X65" i="1" s="1"/>
  <c r="Y65" i="1" s="1"/>
  <c r="Z65" i="1" s="1"/>
  <c r="AA65" i="1" s="1"/>
  <c r="AB65" i="1" s="1"/>
  <c r="AC65" i="1" s="1"/>
  <c r="AD65" i="1" s="1"/>
  <c r="AE65" i="1" s="1"/>
  <c r="AF65" i="1" s="1"/>
  <c r="AG65" i="1" s="1"/>
  <c r="AH65" i="1" s="1"/>
  <c r="AI65" i="1" s="1"/>
  <c r="AJ65" i="1" s="1"/>
  <c r="AK65" i="1" s="1"/>
  <c r="AL65" i="1" s="1"/>
  <c r="AM65" i="1" s="1"/>
  <c r="AN65" i="1" s="1"/>
  <c r="AO65" i="1" s="1"/>
  <c r="AP65" i="1" s="1"/>
  <c r="AQ65" i="1" s="1"/>
  <c r="AR65" i="1" s="1"/>
  <c r="AS65" i="1" s="1"/>
  <c r="AT65" i="1" s="1"/>
  <c r="AU65" i="1" s="1"/>
  <c r="AV65" i="1" s="1"/>
  <c r="AW65" i="1" s="1"/>
  <c r="AX65" i="1" s="1"/>
  <c r="AY65" i="1" s="1"/>
  <c r="AZ65" i="1" s="1"/>
  <c r="BA65" i="1" s="1"/>
  <c r="BB65" i="1" s="1"/>
  <c r="BC65" i="1" s="1"/>
  <c r="BD65" i="1" s="1"/>
  <c r="BE65" i="1" s="1"/>
  <c r="BF65" i="1" s="1"/>
  <c r="BG65" i="1" s="1"/>
  <c r="BH65" i="1" s="1"/>
  <c r="BI65" i="1" s="1"/>
  <c r="BJ65" i="1" s="1"/>
  <c r="BK65" i="1" s="1"/>
  <c r="BL65" i="1" s="1"/>
  <c r="BM65" i="1" s="1"/>
  <c r="BN65" i="1" s="1"/>
</calcChain>
</file>

<file path=xl/sharedStrings.xml><?xml version="1.0" encoding="utf-8"?>
<sst xmlns="http://schemas.openxmlformats.org/spreadsheetml/2006/main" count="265" uniqueCount="222">
  <si>
    <t>Unit Type</t>
  </si>
  <si>
    <t>Line Item Description</t>
  </si>
  <si>
    <t># Units / Square Feet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</si>
  <si>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</si>
  <si>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</si>
  <si>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</si>
  <si>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</si>
  <si>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</si>
  <si>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</si>
  <si>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</si>
  <si>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</si>
  <si>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</si>
  <si>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</si>
  <si>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</si>
  <si>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</si>
  <si>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</si>
  <si>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</si>
  <si>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</si>
  <si>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</si>
  <si>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</si>
  <si>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</si>
  <si>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</si>
  <si>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</si>
  <si>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</si>
  <si>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</si>
  <si>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</si>
  <si>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</si>
  <si>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</si>
  <si>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</si>
  <si>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</si>
  <si>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</si>
  <si>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</si>
  <si>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Year 31</t>
  </si>
  <si>
    <t>Year 32</t>
  </si>
  <si>
    <t>Year 33</t>
  </si>
  <si>
    <t>Year 34</t>
  </si>
  <si>
    <t>Year 35</t>
  </si>
  <si>
    <t>Year 36</t>
  </si>
  <si>
    <t>Year 37</t>
  </si>
  <si>
    <t>Year 38</t>
  </si>
  <si>
    <t>Year 39</t>
  </si>
  <si>
    <t>Year 40</t>
  </si>
  <si>
    <t>Year 41</t>
  </si>
  <si>
    <t>Year 42</t>
  </si>
  <si>
    <t>Year 43</t>
  </si>
  <si>
    <t>Year 44</t>
  </si>
  <si>
    <t>Year 45</t>
  </si>
  <si>
    <t>Year 46</t>
  </si>
  <si>
    <t>Year 47</t>
  </si>
  <si>
    <t>Year 48</t>
  </si>
  <si>
    <t>Year 49</t>
  </si>
  <si>
    <t>Year 50</t>
  </si>
  <si>
    <t>Year 51</t>
  </si>
  <si>
    <t>Year 52</t>
  </si>
  <si>
    <t>Year 53</t>
  </si>
  <si>
    <t>Year 54</t>
  </si>
  <si>
    <t>Year 55</t>
  </si>
  <si>
    <t>Year 56</t>
  </si>
  <si>
    <t>Year 57</t>
  </si>
  <si>
    <t>Year 58</t>
  </si>
  <si>
    <t>Year 59</t>
  </si>
  <si>
    <t>Year 60</t>
  </si>
  <si>
    <t>Notes</t>
  </si>
  <si>
    <t># of units</t>
  </si>
  <si>
    <t>monthly rent / unit</t>
  </si>
  <si>
    <t>Land</t>
  </si>
  <si>
    <t>Construction</t>
  </si>
  <si>
    <t>Capital replacement reserve -- Residential</t>
  </si>
  <si>
    <t>Operating costs -- Residential</t>
  </si>
  <si>
    <t>Year 1</t>
  </si>
  <si>
    <t>Overall funding requirement</t>
  </si>
  <si>
    <t>Overall funding at take-out</t>
  </si>
  <si>
    <t>Estimated development costs</t>
  </si>
  <si>
    <t>Sources of funding</t>
  </si>
  <si>
    <t>Overall sources of funding</t>
  </si>
  <si>
    <t>Line Ref</t>
  </si>
  <si>
    <t>% Incr / Yr</t>
  </si>
  <si>
    <t>Vacancy allowance</t>
  </si>
  <si>
    <t>Service contracts</t>
  </si>
  <si>
    <t>Electricity</t>
  </si>
  <si>
    <t>Studio</t>
  </si>
  <si>
    <t>1-bedroom</t>
  </si>
  <si>
    <t>2-bedroom</t>
  </si>
  <si>
    <t>3-bedroom</t>
  </si>
  <si>
    <t>LEM -- Studio</t>
  </si>
  <si>
    <t>LEM -- 1-Bedroom</t>
  </si>
  <si>
    <t>LEM -- 2-Bedroom</t>
  </si>
  <si>
    <t>LEM -- 3-Bedroom</t>
  </si>
  <si>
    <t>Vacancy allowance - Residential</t>
  </si>
  <si>
    <t>Net effective rent -- Residential</t>
  </si>
  <si>
    <t>Total Residential revenue</t>
  </si>
  <si>
    <t>Total operating costs and capital reserve - Residential</t>
  </si>
  <si>
    <t>NET OPERATING INCOME -- RESIDENTIAL</t>
  </si>
  <si>
    <t>Net effective rent -- Non-Residential</t>
  </si>
  <si>
    <t>NET OPERATING INCOME -- NON-RESIDENTIAL</t>
  </si>
  <si>
    <t>NET OPERATING INCOME -- TOTAL PROJECT</t>
  </si>
  <si>
    <t>Overall</t>
  </si>
  <si>
    <t>Limit</t>
  </si>
  <si>
    <t>30% / Mth</t>
  </si>
  <si>
    <t>Shelter -- Studio</t>
  </si>
  <si>
    <t>Shelter -- 1-Bedroom</t>
  </si>
  <si>
    <t>Shelter -- 2-Bedroom</t>
  </si>
  <si>
    <t>Shelter -- 3-Bedroom</t>
  </si>
  <si>
    <r>
      <t>Gross floor area ft</t>
    </r>
    <r>
      <rPr>
        <b/>
        <vertAlign val="superscript"/>
        <sz val="10"/>
        <color theme="1"/>
        <rFont val="Arial"/>
        <family val="2"/>
      </rPr>
      <t>2</t>
    </r>
  </si>
  <si>
    <t>Municipal fees</t>
  </si>
  <si>
    <t>Shelter</t>
  </si>
  <si>
    <t>% of HILs max</t>
  </si>
  <si>
    <t>monthly rent</t>
  </si>
  <si>
    <t>Property taxes</t>
  </si>
  <si>
    <t>Other expenses</t>
  </si>
  <si>
    <t>Contingency</t>
  </si>
  <si>
    <t>Cash surplus / (deficit) after debt service - annual</t>
  </si>
  <si>
    <t>Cash surplus / (deficit) after debt service - cumulative</t>
  </si>
  <si>
    <t>Grants - BCH</t>
  </si>
  <si>
    <t>Mortgage (if any)</t>
  </si>
  <si>
    <t>Weighting</t>
  </si>
  <si>
    <t>HILs</t>
  </si>
  <si>
    <t>Storage locker revenue (per unit / month)</t>
  </si>
  <si>
    <t>Laundry revenue (per unit / month)</t>
  </si>
  <si>
    <t>Parking revenue (per unit / month)</t>
  </si>
  <si>
    <t>HILs -- Studio</t>
  </si>
  <si>
    <t>HILs -- 1-Bedroom</t>
  </si>
  <si>
    <t>HILs -- 2-Bedroom</t>
  </si>
  <si>
    <t>HILs -- 3-Bedroom</t>
  </si>
  <si>
    <r>
      <t xml:space="preserve">Lower-End-of-Market </t>
    </r>
    <r>
      <rPr>
        <b/>
        <vertAlign val="superscript"/>
        <sz val="10"/>
        <color rgb="FF002060"/>
        <rFont val="Arial"/>
        <family val="2"/>
      </rPr>
      <t>1</t>
    </r>
  </si>
  <si>
    <t>Applicant land equity</t>
  </si>
  <si>
    <t>Grants - other</t>
  </si>
  <si>
    <r>
      <t xml:space="preserve">BCH 2023 HILs - Max   </t>
    </r>
    <r>
      <rPr>
        <b/>
        <sz val="9"/>
        <color rgb="FFC00000"/>
        <rFont val="Arial"/>
        <family val="2"/>
      </rPr>
      <t>(Jan 1, 2023 update)</t>
    </r>
    <r>
      <rPr>
        <b/>
        <sz val="10"/>
        <color rgb="FFC00000"/>
        <rFont val="Arial"/>
        <family val="2"/>
      </rPr>
      <t xml:space="preserve"> </t>
    </r>
  </si>
  <si>
    <t>Grants - FCM</t>
  </si>
  <si>
    <t>DCL, DCC exemption / waiver</t>
  </si>
  <si>
    <r>
      <rPr>
        <b/>
        <sz val="10"/>
        <color rgb="FF0070C0"/>
        <rFont val="Arial"/>
        <family val="2"/>
      </rPr>
      <t>model input or assumption</t>
    </r>
    <r>
      <rPr>
        <b/>
        <sz val="10"/>
        <color theme="1"/>
        <rFont val="Arial"/>
        <family val="2"/>
      </rPr>
      <t xml:space="preserve"> / </t>
    </r>
    <r>
      <rPr>
        <b/>
        <sz val="10"/>
        <color rgb="FF7030A0"/>
        <rFont val="Arial"/>
        <family val="2"/>
      </rPr>
      <t xml:space="preserve">calculated / </t>
    </r>
    <r>
      <rPr>
        <b/>
        <sz val="10"/>
        <color rgb="FF00B050"/>
        <rFont val="Arial"/>
        <family val="2"/>
      </rPr>
      <t>linked</t>
    </r>
  </si>
  <si>
    <t>Total development cost (excl. land)</t>
  </si>
  <si>
    <r>
      <t>$ / ft</t>
    </r>
    <r>
      <rPr>
        <b/>
        <vertAlign val="superscript"/>
        <sz val="10"/>
        <color theme="1"/>
        <rFont val="Arial"/>
        <family val="2"/>
      </rPr>
      <t>2</t>
    </r>
  </si>
  <si>
    <t>Total $</t>
  </si>
  <si>
    <t>Number of units (if applicable)</t>
  </si>
  <si>
    <t>Cost category</t>
  </si>
  <si>
    <t>Category / line item description</t>
  </si>
  <si>
    <t>Appraisal / studies</t>
  </si>
  <si>
    <t>Acquisition and servicing</t>
  </si>
  <si>
    <t>Utility fees</t>
  </si>
  <si>
    <t>Design consultants</t>
  </si>
  <si>
    <t>Consultants</t>
  </si>
  <si>
    <t>Miscellaneous soft costs</t>
  </si>
  <si>
    <t>Borrowing costs</t>
  </si>
  <si>
    <t>Building start-up / commissioning</t>
  </si>
  <si>
    <t>Building expenses</t>
  </si>
  <si>
    <t>Cablevision</t>
  </si>
  <si>
    <t>Heating Fuel</t>
  </si>
  <si>
    <t>Water &amp; Sewer</t>
  </si>
  <si>
    <t>Insurance premiums</t>
  </si>
  <si>
    <t>Waste removal</t>
  </si>
  <si>
    <t>Building staff salaries and benefits</t>
  </si>
  <si>
    <t>Administrative expenses</t>
  </si>
  <si>
    <t>Administration charge</t>
  </si>
  <si>
    <t>Internet</t>
  </si>
  <si>
    <t>Telephone</t>
  </si>
  <si>
    <t>Membership &amp; dues</t>
  </si>
  <si>
    <t>General administration</t>
  </si>
  <si>
    <t>Audit</t>
  </si>
  <si>
    <t>Maintenance expenses</t>
  </si>
  <si>
    <t>Maintenance and labour benefits</t>
  </si>
  <si>
    <t>Exterior building maintenance</t>
  </si>
  <si>
    <t>Ground maintenance</t>
  </si>
  <si>
    <t>Interior building maintenance</t>
  </si>
  <si>
    <t>Janitorial / cleaning supplies</t>
  </si>
  <si>
    <t>Pest control</t>
  </si>
  <si>
    <t>Snow removal / salting</t>
  </si>
  <si>
    <t>$ PUPM</t>
  </si>
  <si>
    <t>Effective NOI available for debt service -- RESIDENTIAL</t>
  </si>
  <si>
    <t>Effective NOI available for debt service -- NON-RESIDENTIAL</t>
  </si>
  <si>
    <t>Must equal at least 1.0x --&gt;</t>
  </si>
  <si>
    <t>Loan term years</t>
  </si>
  <si>
    <t xml:space="preserve">1st </t>
  </si>
  <si>
    <t>Future</t>
  </si>
  <si>
    <t>Capital replacement reserve -- Non-Residential (% of net rent)</t>
  </si>
  <si>
    <t>Rate</t>
  </si>
  <si>
    <t>Opening balance</t>
  </si>
  <si>
    <t>Amort</t>
  </si>
  <si>
    <t>Term</t>
  </si>
  <si>
    <t>Debt service - 1st term</t>
  </si>
  <si>
    <t>Debt service - Future terms</t>
  </si>
  <si>
    <t>Debt service (Housing + CRU)</t>
  </si>
  <si>
    <t>Current year</t>
  </si>
  <si>
    <t>Year of occupancy</t>
  </si>
  <si>
    <t>Required mortgage subsidy (if any)</t>
  </si>
  <si>
    <t>Schedule 2 -- Cash Flow</t>
  </si>
  <si>
    <t>n/a</t>
  </si>
  <si>
    <t>Minimum DSCR must be at least 1.0x</t>
  </si>
  <si>
    <t>Market -- Studio</t>
  </si>
  <si>
    <t>Market -- 1-Bedroom</t>
  </si>
  <si>
    <t>Market -- 2-Bedroom</t>
  </si>
  <si>
    <t>Market -- 3-Bedroom</t>
  </si>
  <si>
    <r>
      <t xml:space="preserve">Market </t>
    </r>
    <r>
      <rPr>
        <b/>
        <vertAlign val="superscript"/>
        <sz val="10"/>
        <color rgb="FF002060"/>
        <rFont val="Arial"/>
        <family val="2"/>
      </rPr>
      <t>1</t>
    </r>
  </si>
  <si>
    <t>Note 1 - Basis for Lower-End-of-Market / Market Rents:</t>
  </si>
  <si>
    <t>Project Total</t>
  </si>
  <si>
    <t>Total operating expenses</t>
  </si>
  <si>
    <t>CRU (rentable area)</t>
  </si>
  <si>
    <t>4-bedroom</t>
  </si>
  <si>
    <t>Shelter -- 4-Bedroom</t>
  </si>
  <si>
    <t>HILs -- 4-Bedroom</t>
  </si>
  <si>
    <t>LEM -- 4-Bedroom</t>
  </si>
  <si>
    <t>Market -- 4-Bedroom</t>
  </si>
  <si>
    <t>2025 Rent / Cost per Unit / Sq ft</t>
  </si>
  <si>
    <t>Residential</t>
  </si>
  <si>
    <t>Non-Residential</t>
  </si>
  <si>
    <t>applicant input cell</t>
  </si>
  <si>
    <r>
      <t xml:space="preserve">Equity surplus / (unfunded equity gap) </t>
    </r>
    <r>
      <rPr>
        <b/>
        <u/>
        <sz val="10"/>
        <color theme="1"/>
        <rFont val="Arial"/>
        <family val="2"/>
      </rPr>
      <t>before</t>
    </r>
    <r>
      <rPr>
        <b/>
        <sz val="10"/>
        <color theme="1"/>
        <rFont val="Arial"/>
        <family val="2"/>
      </rPr>
      <t xml:space="preserve"> indicative CHIP grant</t>
    </r>
  </si>
  <si>
    <t>Grants - CMHC</t>
  </si>
  <si>
    <r>
      <rPr>
        <b/>
        <sz val="12"/>
        <color rgb="FF002060"/>
        <rFont val="Arial"/>
        <family val="2"/>
      </rPr>
      <t xml:space="preserve">Schedule 1 -- Sources and uses          </t>
    </r>
    <r>
      <rPr>
        <b/>
        <sz val="11"/>
        <color rgb="FF002060"/>
        <rFont val="Arial"/>
        <family val="2"/>
      </rPr>
      <t xml:space="preserve">        </t>
    </r>
    <r>
      <rPr>
        <sz val="11"/>
        <color rgb="FF002060"/>
        <rFont val="Arial"/>
        <family val="2"/>
      </rPr>
      <t xml:space="preserve">      </t>
    </r>
  </si>
  <si>
    <t>Schedule 4 -- Year 1 Affordability</t>
  </si>
  <si>
    <t>City of Vancouver, CHIP - Stream 2</t>
  </si>
  <si>
    <t>applicant     input cell</t>
  </si>
  <si>
    <r>
      <rPr>
        <b/>
        <sz val="12"/>
        <color rgb="FF002060"/>
        <rFont val="Arial"/>
        <family val="2"/>
      </rPr>
      <t>Schedule 3 -- Capital budget</t>
    </r>
    <r>
      <rPr>
        <b/>
        <sz val="12"/>
        <color rgb="FFFF00FF"/>
        <rFont val="Arial"/>
        <family val="2"/>
      </rPr>
      <t xml:space="preserve">     </t>
    </r>
    <r>
      <rPr>
        <b/>
        <sz val="12"/>
        <color rgb="FF002060"/>
        <rFont val="Arial"/>
        <family val="2"/>
      </rPr>
      <t xml:space="preserve">              </t>
    </r>
    <r>
      <rPr>
        <b/>
        <sz val="11"/>
        <color rgb="FF002060"/>
        <rFont val="Arial"/>
        <family val="2"/>
      </rPr>
      <t xml:space="preserve">        </t>
    </r>
    <r>
      <rPr>
        <sz val="11"/>
        <color rgb="FF002060"/>
        <rFont val="Arial"/>
        <family val="2"/>
      </rPr>
      <t xml:space="preserve">            </t>
    </r>
    <r>
      <rPr>
        <b/>
        <sz val="11"/>
        <color theme="6" tint="-0.249977111117893"/>
        <rFont val="Arial"/>
        <family val="2"/>
      </rPr>
      <t>(BC Housing categories)</t>
    </r>
  </si>
  <si>
    <r>
      <rPr>
        <b/>
        <sz val="12"/>
        <color rgb="FF002060"/>
        <rFont val="Arial"/>
        <family val="2"/>
      </rPr>
      <t xml:space="preserve">Schedule 5 -- Year 1 Operating cost budget                                   </t>
    </r>
    <r>
      <rPr>
        <sz val="11"/>
        <color rgb="FF002060"/>
        <rFont val="Arial"/>
        <family val="2"/>
      </rPr>
      <t xml:space="preserve"> </t>
    </r>
    <r>
      <rPr>
        <b/>
        <sz val="11"/>
        <color theme="6" tint="-0.249977111117893"/>
        <rFont val="Arial"/>
        <family val="2"/>
      </rPr>
      <t>(BC Housing categories / line items)</t>
    </r>
  </si>
  <si>
    <t xml:space="preserve">Project Total                              </t>
  </si>
  <si>
    <t>Indicative CHIP Stream 2 grant</t>
  </si>
  <si>
    <t>Shelter units ($25k / unit)</t>
  </si>
  <si>
    <t>HILs units ($10k / unit)</t>
  </si>
  <si>
    <t>populates mortgage value in '2_Cash flow' tab</t>
  </si>
  <si>
    <r>
      <rPr>
        <u/>
        <sz val="11"/>
        <color rgb="FF002060"/>
        <rFont val="Arial"/>
        <family val="2"/>
      </rPr>
      <t>indicative value only</t>
    </r>
    <r>
      <rPr>
        <sz val="11"/>
        <color rgb="FF002060"/>
        <rFont val="Arial"/>
        <family val="2"/>
      </rPr>
      <t>, reflective of applicant's pro-forma inputs and intended solely for applicant reference</t>
    </r>
  </si>
  <si>
    <t>Annual rent</t>
  </si>
  <si>
    <t>Annual DSCR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</si>
</sst>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#,##0\ &quot;ft²&quot;;\(#,##0\)&quot;ft²&quot;;&quot; -     &quot;"/>
    <numFmt numFmtId="168" formatCode="&quot;$&quot;#,##0&quot; / ft²&quot;;\(&quot;$&quot;#,##0\)&quot; / ft²&quot;;&quot; -     &quot;"/>
    <numFmt numFmtId="169" formatCode="&quot;$&quot;#,##0&quot;/mo&quot;"/>
    <numFmt numFmtId="170" formatCode="&quot;$&quot;#,##0&quot;/yr&quot;"/>
    <numFmt numFmtId="171" formatCode="&quot;$&quot;#,##0.0&quot; / ft²&quot;;\(&quot;$&quot;#,##0.0\)&quot; / ft²&quot;;&quot; -     &quot;"/>
    <numFmt numFmtId="172" formatCode="#,##0.0\ &quot;x&quot;;\(#,##0.0\)&quot;x&quot;;&quot; -     &quot;"/>
    <numFmt numFmtId="173" formatCode="&quot;$&quot;#,##0"/>
    <numFmt numFmtId="174" formatCode="_(#,##0.00%_);\(#,##0.00%\);_(&quot;-&quot;_.?_);@"/>
  </numFmts>
  <fonts count="69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"/>
      <color rgb="FF00206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theme="1"/>
      <name val="Arial"/>
      <family val="2"/>
      <scheme val="minor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1"/>
      <color rgb="FF002060"/>
      <name val="Arial"/>
      <family val="2"/>
    </font>
    <font>
      <b/>
      <vertAlign val="superscript"/>
      <sz val="10"/>
      <color theme="1"/>
      <name val="Arial"/>
      <family val="2"/>
    </font>
    <font>
      <sz val="10"/>
      <color rgb="FF002060"/>
      <name val="Arial"/>
      <family val="2"/>
    </font>
    <font>
      <b/>
      <sz val="9"/>
      <color theme="1"/>
      <name val="Arial"/>
      <family val="2"/>
    </font>
    <font>
      <b/>
      <vertAlign val="superscript"/>
      <sz val="10"/>
      <color rgb="FF002060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b/>
      <u val="singleAccounting"/>
      <sz val="10"/>
      <color theme="1"/>
      <name val="Arial"/>
      <family val="2"/>
    </font>
    <font>
      <i/>
      <sz val="9"/>
      <color rgb="FF002060"/>
      <name val="Arial"/>
      <family val="2"/>
    </font>
    <font>
      <u/>
      <sz val="9"/>
      <color theme="1"/>
      <name val="Arial"/>
      <family val="2"/>
    </font>
    <font>
      <b/>
      <sz val="9"/>
      <color rgb="FFC00000"/>
      <name val="Arial"/>
      <family val="2"/>
    </font>
    <font>
      <b/>
      <sz val="10"/>
      <color rgb="FFC00000"/>
      <name val="Arial"/>
      <family val="2"/>
    </font>
    <font>
      <b/>
      <sz val="12"/>
      <color rgb="FF002060"/>
      <name val="Arial"/>
      <family val="2"/>
    </font>
    <font>
      <b/>
      <sz val="11"/>
      <color rgb="FF7030A0"/>
      <name val="Arial"/>
      <family val="2"/>
    </font>
    <font>
      <b/>
      <sz val="10"/>
      <color rgb="FF0070C0"/>
      <name val="Arial"/>
      <family val="2"/>
    </font>
    <font>
      <b/>
      <sz val="10"/>
      <color rgb="FF7030A0"/>
      <name val="Arial"/>
      <family val="2"/>
    </font>
    <font>
      <b/>
      <sz val="10"/>
      <color rgb="FF00B050"/>
      <name val="Arial"/>
      <family val="2"/>
    </font>
    <font>
      <sz val="10"/>
      <color rgb="FF0070C0"/>
      <name val="Arial"/>
      <family val="2"/>
    </font>
    <font>
      <sz val="11"/>
      <color rgb="FF7030A0"/>
      <name val="Arial"/>
      <family val="2"/>
    </font>
    <font>
      <sz val="11"/>
      <color rgb="FF002060"/>
      <name val="Arial"/>
      <family val="2"/>
    </font>
    <font>
      <b/>
      <sz val="12"/>
      <color rgb="FF7030A0"/>
      <name val="Arial"/>
      <family val="2"/>
    </font>
    <font>
      <sz val="10"/>
      <color rgb="FF0070C0"/>
      <name val="Arial"/>
      <family val="2"/>
      <scheme val="minor"/>
    </font>
    <font>
      <sz val="10"/>
      <color rgb="FF00B050"/>
      <name val="Arial"/>
      <family val="2"/>
    </font>
    <font>
      <b/>
      <sz val="9"/>
      <color rgb="FF0070C0"/>
      <name val="Arial"/>
      <family val="2"/>
    </font>
    <font>
      <i/>
      <sz val="9"/>
      <color rgb="FF7030A0"/>
      <name val="Arial"/>
      <family val="2"/>
    </font>
    <font>
      <b/>
      <sz val="11"/>
      <color theme="1"/>
      <name val="Arial"/>
      <family val="2"/>
      <scheme val="major"/>
    </font>
    <font>
      <sz val="10"/>
      <name val="Arial"/>
      <family val="2"/>
      <scheme val="major"/>
    </font>
    <font>
      <b/>
      <sz val="10"/>
      <name val="Arial"/>
      <family val="2"/>
      <scheme val="major"/>
    </font>
    <font>
      <sz val="11"/>
      <color theme="1"/>
      <name val="Arial"/>
      <family val="2"/>
      <scheme val="major"/>
    </font>
    <font>
      <sz val="10"/>
      <color rgb="FF7030A0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rgb="FF7030A0"/>
      <name val="Arial"/>
      <family val="2"/>
      <scheme val="major"/>
    </font>
    <font>
      <b/>
      <sz val="11"/>
      <color rgb="FF002060"/>
      <name val="Arial"/>
      <family val="2"/>
      <scheme val="major"/>
    </font>
    <font>
      <b/>
      <i/>
      <sz val="9"/>
      <name val="Arial"/>
      <family val="2"/>
      <scheme val="major"/>
    </font>
    <font>
      <sz val="10"/>
      <color rgb="FF00B050"/>
      <name val="Arial"/>
      <family val="2"/>
      <scheme val="major"/>
    </font>
    <font>
      <sz val="10"/>
      <color rgb="FF0070C0"/>
      <name val="Arial"/>
      <family val="2"/>
      <scheme val="major"/>
    </font>
    <font>
      <b/>
      <sz val="9"/>
      <color rgb="FF002060"/>
      <name val="Arial"/>
      <family val="2"/>
    </font>
    <font>
      <sz val="9"/>
      <color rgb="FF002060"/>
      <name val="Arial"/>
      <family val="2"/>
    </font>
    <font>
      <sz val="9"/>
      <color rgb="FF0070C0"/>
      <name val="Arial"/>
      <family val="2"/>
    </font>
    <font>
      <sz val="9"/>
      <color rgb="FF00B050"/>
      <name val="Arial"/>
      <family val="2"/>
    </font>
    <font>
      <sz val="9"/>
      <color rgb="FF7030A0"/>
      <name val="Arial"/>
      <family val="2"/>
    </font>
    <font>
      <sz val="10"/>
      <color rgb="FF00B050"/>
      <name val="Arial"/>
      <family val="2"/>
      <scheme val="minor"/>
    </font>
    <font>
      <i/>
      <u/>
      <sz val="9"/>
      <color theme="1"/>
      <name val="Arial"/>
      <family val="2"/>
    </font>
    <font>
      <b/>
      <sz val="12"/>
      <color rgb="FFFF00FF"/>
      <name val="Arial"/>
      <family val="2"/>
    </font>
    <font>
      <b/>
      <u/>
      <sz val="10"/>
      <color theme="1"/>
      <name val="Arial"/>
      <family val="2"/>
    </font>
    <font>
      <b/>
      <sz val="10"/>
      <name val="Arial"/>
      <family val="2"/>
      <scheme val="minor"/>
    </font>
    <font>
      <sz val="11"/>
      <color rgb="FF00B050"/>
      <name val="Arial"/>
      <family val="2"/>
    </font>
    <font>
      <sz val="11"/>
      <color theme="1"/>
      <name val="Arial"/>
      <family val="2"/>
    </font>
    <font>
      <b/>
      <sz val="14"/>
      <color rgb="FFFF00FF"/>
      <name val="Arial"/>
      <family val="2"/>
    </font>
    <font>
      <sz val="11"/>
      <color rgb="FF0070C0"/>
      <name val="Arial"/>
      <family val="2"/>
    </font>
    <font>
      <b/>
      <sz val="11"/>
      <color theme="6" tint="-0.249977111117893"/>
      <name val="Arial"/>
      <family val="2"/>
    </font>
    <font>
      <sz val="8"/>
      <color theme="1"/>
      <name val="Arial"/>
      <family val="2"/>
    </font>
    <font>
      <u/>
      <sz val="11"/>
      <color rgb="FF002060"/>
      <name val="Arial"/>
      <family val="2"/>
    </font>
    <font>
      <b/>
      <sz val="12"/>
      <color rgb="FFFFFF00"/>
      <name val="Arial"/>
      <family val="2"/>
    </font>
    <font>
      <b/>
      <sz val="12.5"/>
      <color rgb="FFFF00FF"/>
      <name val="Arial"/>
      <family val="2"/>
    </font>
    <font>
      <u/>
      <sz val="9"/>
      <name val="Arial"/>
      <family val="2"/>
    </font>
    <font>
      <b/>
      <u/>
      <sz val="10"/>
      <color rgb="FFC00000"/>
      <name val="Arial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1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</cellStyleXfs>
  <cellXfs count="369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17" fillId="0" borderId="0" xfId="0" applyFont="1"/>
    <xf numFmtId="0" fontId="18" fillId="0" borderId="0" xfId="0" applyFont="1"/>
    <xf numFmtId="164" fontId="5" fillId="0" borderId="0" xfId="1" applyNumberFormat="1" applyFont="1" applyFill="1" applyProtection="1"/>
    <xf numFmtId="164" fontId="29" fillId="5" borderId="0" xfId="1" applyNumberFormat="1" applyFont="1" applyFill="1" applyProtection="1">
      <protection locked="0"/>
    </xf>
    <xf numFmtId="164" fontId="29" fillId="5" borderId="3" xfId="1" applyNumberFormat="1" applyFont="1" applyFill="1" applyBorder="1" applyProtection="1">
      <protection locked="0"/>
    </xf>
    <xf numFmtId="164" fontId="29" fillId="5" borderId="0" xfId="1" applyNumberFormat="1" applyFont="1" applyFill="1" applyBorder="1" applyProtection="1">
      <protection locked="0"/>
    </xf>
    <xf numFmtId="164" fontId="8" fillId="0" borderId="0" xfId="1" applyNumberFormat="1" applyFont="1" applyFill="1" applyAlignment="1" applyProtection="1"/>
    <xf numFmtId="164" fontId="8" fillId="0" borderId="3" xfId="1" applyNumberFormat="1" applyFont="1" applyFill="1" applyBorder="1" applyAlignment="1" applyProtection="1"/>
    <xf numFmtId="164" fontId="32" fillId="0" borderId="0" xfId="2" applyNumberFormat="1" applyFont="1" applyFill="1" applyProtection="1"/>
    <xf numFmtId="164" fontId="27" fillId="0" borderId="0" xfId="1" applyNumberFormat="1" applyFont="1" applyFill="1" applyProtection="1"/>
    <xf numFmtId="164" fontId="27" fillId="0" borderId="0" xfId="1" applyNumberFormat="1" applyFont="1" applyFill="1" applyAlignment="1" applyProtection="1"/>
    <xf numFmtId="43" fontId="8" fillId="0" borderId="0" xfId="1" applyFont="1" applyFill="1" applyAlignment="1" applyProtection="1"/>
    <xf numFmtId="43" fontId="8" fillId="0" borderId="3" xfId="1" applyFont="1" applyFill="1" applyBorder="1" applyAlignment="1" applyProtection="1"/>
    <xf numFmtId="43" fontId="27" fillId="0" borderId="0" xfId="1" applyFont="1" applyFill="1" applyProtection="1"/>
    <xf numFmtId="43" fontId="27" fillId="0" borderId="0" xfId="1" applyFont="1" applyFill="1" applyAlignment="1" applyProtection="1"/>
    <xf numFmtId="43" fontId="32" fillId="0" borderId="0" xfId="2" applyNumberFormat="1" applyFont="1" applyFill="1" applyProtection="1"/>
    <xf numFmtId="0" fontId="6" fillId="0" borderId="0" xfId="0" applyFont="1" applyAlignment="1">
      <alignment vertical="center"/>
    </xf>
    <xf numFmtId="43" fontId="8" fillId="0" borderId="0" xfId="1" applyFont="1" applyFill="1" applyAlignment="1" applyProtection="1">
      <alignment vertical="center"/>
    </xf>
    <xf numFmtId="43" fontId="8" fillId="0" borderId="3" xfId="1" applyFont="1" applyFill="1" applyBorder="1" applyAlignment="1" applyProtection="1">
      <alignment vertical="center"/>
    </xf>
    <xf numFmtId="164" fontId="27" fillId="0" borderId="0" xfId="1" applyNumberFormat="1" applyFont="1" applyFill="1" applyAlignment="1" applyProtection="1">
      <alignment vertical="center"/>
    </xf>
    <xf numFmtId="43" fontId="27" fillId="0" borderId="0" xfId="1" applyFont="1" applyFill="1" applyAlignment="1" applyProtection="1">
      <alignment vertical="center"/>
    </xf>
    <xf numFmtId="164" fontId="32" fillId="0" borderId="0" xfId="2" applyNumberFormat="1" applyFont="1" applyFill="1" applyAlignment="1" applyProtection="1">
      <alignment vertical="center"/>
    </xf>
    <xf numFmtId="43" fontId="32" fillId="0" borderId="0" xfId="2" applyNumberFormat="1" applyFont="1" applyFill="1" applyAlignment="1" applyProtection="1">
      <alignment vertical="center"/>
    </xf>
    <xf numFmtId="172" fontId="47" fillId="5" borderId="0" xfId="0" applyNumberFormat="1" applyFont="1" applyFill="1" applyAlignment="1" applyProtection="1">
      <alignment horizontal="center" vertical="center"/>
      <protection locked="0"/>
    </xf>
    <xf numFmtId="0" fontId="60" fillId="0" borderId="0" xfId="0" applyFont="1" applyAlignment="1" applyProtection="1">
      <alignment horizontal="left" vertical="top" wrapText="1" indent="1"/>
    </xf>
    <xf numFmtId="0" fontId="5" fillId="0" borderId="0" xfId="0" applyFont="1" applyProtection="1"/>
    <xf numFmtId="0" fontId="17" fillId="0" borderId="0" xfId="0" applyFont="1" applyBorder="1" applyProtection="1"/>
    <xf numFmtId="0" fontId="12" fillId="0" borderId="0" xfId="0" applyFont="1" applyAlignment="1" applyProtection="1">
      <alignment horizontal="left" vertical="top" wrapText="1" indent="1"/>
    </xf>
    <xf numFmtId="0" fontId="6" fillId="0" borderId="0" xfId="0" applyFont="1" applyAlignment="1" applyProtection="1">
      <alignment horizontal="left" vertical="center" indent="1"/>
    </xf>
    <xf numFmtId="0" fontId="12" fillId="0" borderId="0" xfId="0" applyFont="1" applyProtection="1"/>
    <xf numFmtId="0" fontId="5" fillId="0" borderId="3" xfId="0" applyFont="1" applyBorder="1" applyProtection="1"/>
    <xf numFmtId="0" fontId="21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 vertical="top" indent="1"/>
    </xf>
    <xf numFmtId="0" fontId="61" fillId="0" borderId="3" xfId="0" applyFont="1" applyFill="1" applyBorder="1" applyAlignment="1" applyProtection="1">
      <alignment horizontal="center" vertical="center"/>
    </xf>
    <xf numFmtId="0" fontId="61" fillId="0" borderId="0" xfId="0" applyFont="1" applyBorder="1" applyProtection="1"/>
    <xf numFmtId="0" fontId="61" fillId="0" borderId="3" xfId="0" applyFont="1" applyFill="1" applyBorder="1" applyAlignment="1" applyProtection="1">
      <alignment horizontal="center" vertical="center" wrapText="1"/>
    </xf>
    <xf numFmtId="0" fontId="29" fillId="0" borderId="0" xfId="0" applyFont="1" applyProtection="1"/>
    <xf numFmtId="0" fontId="29" fillId="5" borderId="0" xfId="0" applyFont="1" applyFill="1" applyAlignment="1" applyProtection="1">
      <alignment vertical="top"/>
    </xf>
    <xf numFmtId="0" fontId="6" fillId="7" borderId="4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indent="1"/>
    </xf>
    <xf numFmtId="0" fontId="6" fillId="0" borderId="0" xfId="0" applyFont="1" applyAlignment="1" applyProtection="1">
      <alignment horizontal="left" indent="1"/>
    </xf>
    <xf numFmtId="0" fontId="6" fillId="0" borderId="0" xfId="0" applyFont="1" applyProtection="1"/>
    <xf numFmtId="0" fontId="17" fillId="0" borderId="0" xfId="0" applyFont="1" applyProtection="1"/>
    <xf numFmtId="0" fontId="5" fillId="0" borderId="0" xfId="0" applyFont="1" applyAlignment="1" applyProtection="1">
      <alignment horizontal="left" vertical="top" indent="2"/>
    </xf>
    <xf numFmtId="0" fontId="5" fillId="0" borderId="0" xfId="0" applyFont="1" applyAlignment="1" applyProtection="1">
      <alignment horizontal="left" vertical="top"/>
    </xf>
    <xf numFmtId="164" fontId="29" fillId="5" borderId="0" xfId="1" applyNumberFormat="1" applyFont="1" applyFill="1" applyAlignment="1" applyProtection="1">
      <alignment vertical="top"/>
    </xf>
    <xf numFmtId="0" fontId="50" fillId="0" borderId="0" xfId="0" applyFont="1" applyBorder="1" applyAlignment="1" applyProtection="1">
      <alignment vertical="top"/>
    </xf>
    <xf numFmtId="0" fontId="29" fillId="0" borderId="0" xfId="0" applyFont="1" applyAlignment="1" applyProtection="1">
      <alignment vertical="top"/>
    </xf>
    <xf numFmtId="164" fontId="8" fillId="0" borderId="0" xfId="0" applyNumberFormat="1" applyFont="1" applyAlignment="1" applyProtection="1">
      <alignment vertical="top"/>
    </xf>
    <xf numFmtId="0" fontId="5" fillId="0" borderId="0" xfId="0" applyFont="1" applyAlignment="1" applyProtection="1">
      <alignment vertical="top"/>
    </xf>
    <xf numFmtId="0" fontId="17" fillId="0" borderId="0" xfId="0" applyFont="1" applyAlignment="1" applyProtection="1">
      <alignment horizontal="left" vertical="top"/>
    </xf>
    <xf numFmtId="164" fontId="34" fillId="0" borderId="3" xfId="1" applyNumberFormat="1" applyFont="1" applyFill="1" applyBorder="1" applyAlignment="1" applyProtection="1">
      <alignment vertical="top"/>
    </xf>
    <xf numFmtId="0" fontId="51" fillId="0" borderId="0" xfId="0" applyFont="1" applyBorder="1" applyAlignment="1" applyProtection="1">
      <alignment vertical="top"/>
    </xf>
    <xf numFmtId="0" fontId="34" fillId="0" borderId="0" xfId="0" applyFont="1" applyAlignment="1" applyProtection="1">
      <alignment vertical="top"/>
    </xf>
    <xf numFmtId="164" fontId="8" fillId="0" borderId="3" xfId="0" applyNumberFormat="1" applyFont="1" applyBorder="1" applyAlignment="1" applyProtection="1">
      <alignment vertical="top"/>
    </xf>
    <xf numFmtId="164" fontId="27" fillId="0" borderId="0" xfId="1" applyNumberFormat="1" applyFont="1" applyFill="1" applyAlignment="1" applyProtection="1">
      <alignment vertical="top"/>
    </xf>
    <xf numFmtId="0" fontId="52" fillId="0" borderId="0" xfId="0" applyFont="1" applyBorder="1" applyAlignment="1" applyProtection="1">
      <alignment vertical="top"/>
    </xf>
    <xf numFmtId="0" fontId="8" fillId="0" borderId="0" xfId="0" applyFont="1" applyAlignment="1" applyProtection="1">
      <alignment vertical="top"/>
    </xf>
    <xf numFmtId="0" fontId="17" fillId="0" borderId="0" xfId="0" applyFont="1" applyAlignment="1" applyProtection="1">
      <alignment vertical="top"/>
    </xf>
    <xf numFmtId="0" fontId="17" fillId="0" borderId="0" xfId="0" applyFont="1" applyBorder="1" applyAlignment="1" applyProtection="1">
      <alignment vertical="top"/>
    </xf>
    <xf numFmtId="0" fontId="6" fillId="0" borderId="2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164" fontId="27" fillId="0" borderId="2" xfId="0" applyNumberFormat="1" applyFont="1" applyBorder="1" applyAlignment="1" applyProtection="1">
      <alignment vertical="center"/>
    </xf>
    <xf numFmtId="0" fontId="52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top"/>
    </xf>
    <xf numFmtId="164" fontId="34" fillId="0" borderId="0" xfId="1" applyNumberFormat="1" applyFont="1" applyFill="1" applyAlignment="1" applyProtection="1">
      <alignment vertical="top"/>
    </xf>
    <xf numFmtId="164" fontId="15" fillId="8" borderId="3" xfId="1" applyNumberFormat="1" applyFont="1" applyFill="1" applyBorder="1" applyAlignment="1" applyProtection="1">
      <alignment horizontal="center" vertical="top"/>
    </xf>
    <xf numFmtId="0" fontId="6" fillId="0" borderId="0" xfId="0" applyFont="1" applyAlignment="1" applyProtection="1">
      <alignment horizontal="center" vertical="top"/>
    </xf>
    <xf numFmtId="164" fontId="27" fillId="0" borderId="0" xfId="1" applyNumberFormat="1" applyFont="1" applyFill="1" applyAlignment="1" applyProtection="1">
      <alignment vertical="top" wrapText="1"/>
    </xf>
    <xf numFmtId="164" fontId="5" fillId="0" borderId="0" xfId="1" applyNumberFormat="1" applyFont="1" applyFill="1" applyAlignment="1" applyProtection="1">
      <alignment vertical="top"/>
    </xf>
    <xf numFmtId="0" fontId="57" fillId="0" borderId="0" xfId="0" applyFont="1" applyAlignment="1" applyProtection="1">
      <alignment horizontal="right" indent="1"/>
    </xf>
    <xf numFmtId="0" fontId="6" fillId="0" borderId="0" xfId="0" applyFont="1" applyAlignment="1" applyProtection="1">
      <alignment horizontal="right" indent="1"/>
    </xf>
    <xf numFmtId="0" fontId="5" fillId="0" borderId="0" xfId="0" applyFont="1" applyBorder="1" applyProtection="1"/>
    <xf numFmtId="164" fontId="29" fillId="5" borderId="0" xfId="1" applyNumberFormat="1" applyFont="1" applyFill="1" applyAlignment="1" applyProtection="1">
      <alignment vertical="top"/>
      <protection locked="0"/>
    </xf>
    <xf numFmtId="0" fontId="5" fillId="5" borderId="0" xfId="0" applyFont="1" applyFill="1" applyAlignment="1" applyProtection="1">
      <alignment horizontal="left" vertical="top" indent="2"/>
      <protection locked="0"/>
    </xf>
    <xf numFmtId="164" fontId="29" fillId="5" borderId="3" xfId="1" applyNumberFormat="1" applyFont="1" applyFill="1" applyBorder="1" applyAlignment="1" applyProtection="1">
      <alignment vertical="top"/>
      <protection locked="0"/>
    </xf>
    <xf numFmtId="0" fontId="1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center"/>
    </xf>
    <xf numFmtId="0" fontId="7" fillId="0" borderId="0" xfId="0" applyFont="1" applyProtection="1"/>
    <xf numFmtId="0" fontId="6" fillId="0" borderId="0" xfId="0" applyFont="1" applyAlignment="1" applyProtection="1">
      <alignment horizontal="center" vertical="center"/>
    </xf>
    <xf numFmtId="164" fontId="6" fillId="0" borderId="0" xfId="0" applyNumberFormat="1" applyFont="1" applyProtection="1"/>
    <xf numFmtId="164" fontId="5" fillId="0" borderId="0" xfId="1" applyNumberFormat="1" applyFont="1" applyFill="1" applyBorder="1" applyProtection="1"/>
    <xf numFmtId="43" fontId="5" fillId="0" borderId="0" xfId="0" applyNumberFormat="1" applyFont="1" applyProtection="1"/>
    <xf numFmtId="0" fontId="5" fillId="0" borderId="0" xfId="0" applyFont="1" applyAlignment="1" applyProtection="1">
      <alignment horizontal="right" vertical="center" indent="1"/>
    </xf>
    <xf numFmtId="43" fontId="19" fillId="0" borderId="0" xfId="0" applyNumberFormat="1" applyFont="1" applyProtection="1"/>
    <xf numFmtId="43" fontId="5" fillId="0" borderId="0" xfId="0" applyNumberFormat="1" applyFont="1" applyAlignment="1" applyProtection="1">
      <alignment horizontal="right" indent="1"/>
    </xf>
    <xf numFmtId="165" fontId="5" fillId="0" borderId="0" xfId="3" applyNumberFormat="1" applyFont="1" applyFill="1" applyProtection="1"/>
    <xf numFmtId="0" fontId="7" fillId="0" borderId="0" xfId="0" applyFont="1" applyAlignment="1" applyProtection="1">
      <alignment vertical="center"/>
    </xf>
    <xf numFmtId="166" fontId="5" fillId="0" borderId="0" xfId="2" applyNumberFormat="1" applyFont="1" applyFill="1" applyAlignment="1" applyProtection="1">
      <alignment vertical="center"/>
    </xf>
    <xf numFmtId="0" fontId="6" fillId="0" borderId="0" xfId="3" applyNumberFormat="1" applyFont="1" applyFill="1" applyAlignment="1" applyProtection="1">
      <alignment horizontal="center" vertical="center"/>
    </xf>
    <xf numFmtId="0" fontId="6" fillId="0" borderId="0" xfId="3" applyNumberFormat="1" applyFont="1" applyFill="1" applyBorder="1" applyAlignment="1" applyProtection="1">
      <alignment horizontal="center" vertical="center"/>
    </xf>
    <xf numFmtId="0" fontId="48" fillId="0" borderId="4" xfId="0" applyFont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 wrapText="1"/>
    </xf>
    <xf numFmtId="166" fontId="11" fillId="2" borderId="4" xfId="2" applyNumberFormat="1" applyFont="1" applyFill="1" applyBorder="1" applyAlignment="1" applyProtection="1">
      <alignment horizontal="center" vertical="center" wrapText="1"/>
    </xf>
    <xf numFmtId="0" fontId="49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/>
    </xf>
    <xf numFmtId="164" fontId="34" fillId="0" borderId="0" xfId="0" applyNumberFormat="1" applyFont="1" applyAlignment="1" applyProtection="1">
      <alignment horizontal="center" vertical="center"/>
    </xf>
    <xf numFmtId="169" fontId="34" fillId="0" borderId="0" xfId="0" applyNumberFormat="1" applyFont="1" applyAlignment="1" applyProtection="1">
      <alignment horizontal="center"/>
    </xf>
    <xf numFmtId="165" fontId="29" fillId="0" borderId="0" xfId="3" applyNumberFormat="1" applyFont="1" applyFill="1" applyAlignment="1" applyProtection="1">
      <alignment horizontal="center"/>
    </xf>
    <xf numFmtId="164" fontId="8" fillId="0" borderId="0" xfId="1" applyNumberFormat="1" applyFont="1" applyFill="1" applyProtection="1"/>
    <xf numFmtId="164" fontId="5" fillId="0" borderId="0" xfId="1" applyNumberFormat="1" applyFont="1" applyFill="1" applyBorder="1" applyAlignment="1" applyProtection="1">
      <alignment horizontal="center" vertical="center"/>
    </xf>
    <xf numFmtId="169" fontId="5" fillId="0" borderId="0" xfId="0" applyNumberFormat="1" applyFont="1" applyAlignment="1" applyProtection="1">
      <alignment horizontal="center"/>
    </xf>
    <xf numFmtId="165" fontId="29" fillId="0" borderId="0" xfId="3" applyNumberFormat="1" applyFont="1" applyFill="1" applyBorder="1" applyAlignment="1" applyProtection="1">
      <alignment horizontal="center"/>
    </xf>
    <xf numFmtId="164" fontId="8" fillId="0" borderId="0" xfId="1" applyNumberFormat="1" applyFont="1" applyFill="1" applyBorder="1" applyProtection="1"/>
    <xf numFmtId="164" fontId="8" fillId="0" borderId="0" xfId="1" applyNumberFormat="1" applyFont="1" applyFill="1" applyBorder="1" applyAlignment="1" applyProtection="1">
      <alignment horizontal="center" vertical="center"/>
    </xf>
    <xf numFmtId="169" fontId="8" fillId="0" borderId="0" xfId="0" applyNumberFormat="1" applyFont="1" applyAlignment="1" applyProtection="1">
      <alignment horizontal="center"/>
    </xf>
    <xf numFmtId="165" fontId="8" fillId="0" borderId="0" xfId="3" applyNumberFormat="1" applyFont="1" applyFill="1" applyBorder="1" applyAlignment="1" applyProtection="1">
      <alignment horizontal="center"/>
    </xf>
    <xf numFmtId="164" fontId="27" fillId="0" borderId="0" xfId="1" applyNumberFormat="1" applyFont="1" applyFill="1" applyBorder="1" applyProtection="1"/>
    <xf numFmtId="164" fontId="5" fillId="0" borderId="0" xfId="1" applyNumberFormat="1" applyFont="1" applyFill="1" applyAlignment="1" applyProtection="1">
      <alignment horizontal="center" vertical="center"/>
    </xf>
    <xf numFmtId="170" fontId="54" fillId="0" borderId="0" xfId="2" applyNumberFormat="1" applyFont="1" applyFill="1" applyAlignment="1" applyProtection="1">
      <alignment horizontal="center" vertical="center"/>
    </xf>
    <xf numFmtId="165" fontId="5" fillId="0" borderId="0" xfId="3" applyNumberFormat="1" applyFont="1" applyFill="1" applyAlignment="1" applyProtection="1">
      <alignment horizontal="center"/>
    </xf>
    <xf numFmtId="43" fontId="29" fillId="0" borderId="0" xfId="1" applyFont="1" applyFill="1" applyBorder="1" applyAlignment="1" applyProtection="1">
      <alignment horizontal="center" vertical="center"/>
    </xf>
    <xf numFmtId="164" fontId="29" fillId="0" borderId="0" xfId="1" applyNumberFormat="1" applyFont="1" applyFill="1" applyBorder="1" applyAlignment="1" applyProtection="1">
      <alignment horizontal="center" vertical="center"/>
    </xf>
    <xf numFmtId="170" fontId="5" fillId="0" borderId="0" xfId="2" applyNumberFormat="1" applyFont="1" applyFill="1" applyAlignment="1" applyProtection="1">
      <alignment horizontal="center"/>
    </xf>
    <xf numFmtId="0" fontId="6" fillId="0" borderId="2" xfId="0" applyFont="1" applyBorder="1" applyProtection="1"/>
    <xf numFmtId="0" fontId="6" fillId="0" borderId="2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center"/>
    </xf>
    <xf numFmtId="164" fontId="27" fillId="0" borderId="2" xfId="0" applyNumberFormat="1" applyFont="1" applyBorder="1" applyProtection="1"/>
    <xf numFmtId="0" fontId="5" fillId="0" borderId="0" xfId="0" applyFont="1" applyAlignment="1" applyProtection="1">
      <alignment horizontal="center"/>
    </xf>
    <xf numFmtId="164" fontId="8" fillId="0" borderId="0" xfId="0" applyNumberFormat="1" applyFont="1" applyProtection="1"/>
    <xf numFmtId="164" fontId="8" fillId="0" borderId="0" xfId="1" applyNumberFormat="1" applyFont="1" applyFill="1" applyAlignment="1" applyProtection="1">
      <alignment horizontal="center" vertical="center"/>
    </xf>
    <xf numFmtId="164" fontId="34" fillId="0" borderId="0" xfId="1" applyNumberFormat="1" applyFont="1" applyFill="1" applyBorder="1" applyAlignment="1" applyProtection="1">
      <alignment horizontal="center"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"/>
    </xf>
    <xf numFmtId="164" fontId="27" fillId="0" borderId="0" xfId="0" applyNumberFormat="1" applyFont="1" applyProtection="1"/>
    <xf numFmtId="0" fontId="10" fillId="0" borderId="0" xfId="0" applyFont="1" applyProtection="1"/>
    <xf numFmtId="0" fontId="7" fillId="0" borderId="0" xfId="0" applyFont="1" applyAlignment="1" applyProtection="1">
      <alignment horizontal="center"/>
    </xf>
    <xf numFmtId="0" fontId="29" fillId="0" borderId="0" xfId="0" applyFont="1" applyAlignment="1" applyProtection="1">
      <alignment horizontal="center"/>
    </xf>
    <xf numFmtId="0" fontId="10" fillId="0" borderId="13" xfId="0" applyFont="1" applyBorder="1" applyAlignment="1" applyProtection="1">
      <alignment horizontal="left"/>
    </xf>
    <xf numFmtId="0" fontId="10" fillId="0" borderId="13" xfId="0" applyFont="1" applyBorder="1" applyAlignment="1" applyProtection="1">
      <alignment vertical="center"/>
    </xf>
    <xf numFmtId="0" fontId="10" fillId="0" borderId="13" xfId="0" applyFont="1" applyBorder="1" applyProtection="1"/>
    <xf numFmtId="0" fontId="26" fillId="0" borderId="13" xfId="0" applyFont="1" applyBorder="1" applyAlignment="1" applyProtection="1">
      <alignment horizontal="center"/>
    </xf>
    <xf numFmtId="164" fontId="27" fillId="0" borderId="13" xfId="0" applyNumberFormat="1" applyFont="1" applyBorder="1" applyProtection="1"/>
    <xf numFmtId="0" fontId="8" fillId="0" borderId="0" xfId="0" applyFont="1" applyProtection="1"/>
    <xf numFmtId="167" fontId="7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167" fontId="34" fillId="0" borderId="0" xfId="1" applyNumberFormat="1" applyFont="1" applyFill="1" applyBorder="1" applyAlignment="1" applyProtection="1">
      <alignment horizontal="center" vertical="center"/>
    </xf>
    <xf numFmtId="171" fontId="7" fillId="0" borderId="0" xfId="0" applyNumberFormat="1" applyFont="1" applyAlignment="1" applyProtection="1">
      <alignment horizontal="center" vertical="center"/>
    </xf>
    <xf numFmtId="165" fontId="29" fillId="0" borderId="0" xfId="3" applyNumberFormat="1" applyFont="1" applyFill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/>
    </xf>
    <xf numFmtId="0" fontId="10" fillId="0" borderId="12" xfId="0" applyFont="1" applyBorder="1" applyAlignment="1" applyProtection="1">
      <alignment horizontal="left"/>
    </xf>
    <xf numFmtId="0" fontId="10" fillId="0" borderId="12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horizontal="center"/>
    </xf>
    <xf numFmtId="164" fontId="27" fillId="0" borderId="12" xfId="0" applyNumberFormat="1" applyFont="1" applyBorder="1" applyProtection="1"/>
    <xf numFmtId="0" fontId="38" fillId="0" borderId="0" xfId="0" applyFont="1" applyProtection="1"/>
    <xf numFmtId="164" fontId="41" fillId="0" borderId="0" xfId="0" applyNumberFormat="1" applyFont="1" applyProtection="1"/>
    <xf numFmtId="174" fontId="45" fillId="0" borderId="3" xfId="3" applyNumberFormat="1" applyFont="1" applyFill="1" applyBorder="1" applyAlignment="1" applyProtection="1">
      <alignment horizontal="center"/>
    </xf>
    <xf numFmtId="43" fontId="45" fillId="0" borderId="3" xfId="1" applyFont="1" applyFill="1" applyBorder="1" applyAlignment="1" applyProtection="1">
      <alignment horizontal="center"/>
    </xf>
    <xf numFmtId="0" fontId="45" fillId="0" borderId="3" xfId="0" applyFont="1" applyBorder="1" applyAlignment="1" applyProtection="1">
      <alignment horizontal="center"/>
    </xf>
    <xf numFmtId="0" fontId="38" fillId="0" borderId="0" xfId="0" applyFont="1" applyAlignment="1" applyProtection="1">
      <alignment horizontal="left" indent="1"/>
    </xf>
    <xf numFmtId="173" fontId="46" fillId="0" borderId="0" xfId="0" applyNumberFormat="1" applyFont="1" applyAlignment="1" applyProtection="1">
      <alignment horizontal="center"/>
    </xf>
    <xf numFmtId="0" fontId="38" fillId="0" borderId="3" xfId="0" applyFont="1" applyBorder="1" applyAlignment="1" applyProtection="1">
      <alignment horizontal="left" indent="1"/>
    </xf>
    <xf numFmtId="173" fontId="46" fillId="0" borderId="3" xfId="0" applyNumberFormat="1" applyFont="1" applyBorder="1" applyAlignment="1" applyProtection="1">
      <alignment horizontal="center"/>
    </xf>
    <xf numFmtId="164" fontId="41" fillId="0" borderId="3" xfId="0" applyNumberFormat="1" applyFont="1" applyBorder="1" applyProtection="1"/>
    <xf numFmtId="0" fontId="38" fillId="0" borderId="0" xfId="0" applyFont="1" applyAlignment="1" applyProtection="1">
      <alignment horizontal="center"/>
    </xf>
    <xf numFmtId="0" fontId="38" fillId="0" borderId="0" xfId="0" applyFont="1" applyAlignment="1" applyProtection="1">
      <alignment vertical="center"/>
    </xf>
    <xf numFmtId="165" fontId="38" fillId="0" borderId="0" xfId="3" applyNumberFormat="1" applyFont="1" applyFill="1" applyBorder="1" applyAlignment="1" applyProtection="1">
      <alignment horizontal="center"/>
    </xf>
    <xf numFmtId="164" fontId="41" fillId="0" borderId="0" xfId="1" applyNumberFormat="1" applyFont="1" applyFill="1" applyBorder="1" applyAlignment="1" applyProtection="1">
      <alignment horizontal="right"/>
    </xf>
    <xf numFmtId="165" fontId="7" fillId="0" borderId="0" xfId="3" applyNumberFormat="1" applyFont="1" applyFill="1" applyBorder="1" applyAlignment="1" applyProtection="1">
      <alignment horizontal="center"/>
    </xf>
    <xf numFmtId="0" fontId="10" fillId="0" borderId="0" xfId="0" applyFont="1" applyAlignment="1" applyProtection="1">
      <alignment horizontal="left"/>
    </xf>
    <xf numFmtId="0" fontId="10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164" fontId="27" fillId="0" borderId="0" xfId="0" applyNumberFormat="1" applyFont="1" applyAlignment="1" applyProtection="1">
      <alignment vertical="center"/>
    </xf>
    <xf numFmtId="0" fontId="37" fillId="0" borderId="3" xfId="0" applyFont="1" applyBorder="1" applyAlignment="1" applyProtection="1">
      <alignment vertical="center"/>
    </xf>
    <xf numFmtId="0" fontId="38" fillId="0" borderId="3" xfId="0" applyFont="1" applyBorder="1" applyProtection="1"/>
    <xf numFmtId="0" fontId="37" fillId="0" borderId="0" xfId="0" applyFont="1" applyAlignment="1" applyProtection="1">
      <alignment vertical="center"/>
    </xf>
    <xf numFmtId="164" fontId="39" fillId="0" borderId="0" xfId="0" applyNumberFormat="1" applyFont="1" applyProtection="1"/>
    <xf numFmtId="0" fontId="38" fillId="6" borderId="6" xfId="0" applyFont="1" applyFill="1" applyBorder="1" applyProtection="1"/>
    <xf numFmtId="0" fontId="38" fillId="6" borderId="5" xfId="0" applyFont="1" applyFill="1" applyBorder="1" applyProtection="1"/>
    <xf numFmtId="164" fontId="39" fillId="6" borderId="5" xfId="0" applyNumberFormat="1" applyFont="1" applyFill="1" applyBorder="1" applyProtection="1"/>
    <xf numFmtId="0" fontId="38" fillId="6" borderId="14" xfId="0" applyFont="1" applyFill="1" applyBorder="1" applyAlignment="1" applyProtection="1">
      <alignment horizontal="left" indent="5"/>
    </xf>
    <xf numFmtId="0" fontId="40" fillId="6" borderId="8" xfId="0" applyFont="1" applyFill="1" applyBorder="1" applyAlignment="1" applyProtection="1">
      <alignment horizontal="right" vertical="center" indent="7"/>
    </xf>
    <xf numFmtId="0" fontId="37" fillId="6" borderId="0" xfId="0" applyFont="1" applyFill="1" applyAlignment="1" applyProtection="1">
      <alignment horizontal="center" vertical="center"/>
    </xf>
    <xf numFmtId="164" fontId="41" fillId="6" borderId="0" xfId="0" applyNumberFormat="1" applyFont="1" applyFill="1" applyProtection="1"/>
    <xf numFmtId="0" fontId="42" fillId="6" borderId="14" xfId="0" applyFont="1" applyFill="1" applyBorder="1" applyProtection="1"/>
    <xf numFmtId="0" fontId="40" fillId="6" borderId="8" xfId="0" applyFont="1" applyFill="1" applyBorder="1" applyAlignment="1" applyProtection="1">
      <alignment horizontal="right" vertical="center" indent="4"/>
    </xf>
    <xf numFmtId="0" fontId="42" fillId="6" borderId="0" xfId="0" applyFont="1" applyFill="1" applyProtection="1"/>
    <xf numFmtId="164" fontId="41" fillId="6" borderId="3" xfId="1" applyNumberFormat="1" applyFont="1" applyFill="1" applyBorder="1" applyAlignment="1" applyProtection="1">
      <alignment horizontal="right"/>
    </xf>
    <xf numFmtId="0" fontId="42" fillId="6" borderId="8" xfId="0" applyFont="1" applyFill="1" applyBorder="1" applyProtection="1"/>
    <xf numFmtId="0" fontId="37" fillId="6" borderId="0" xfId="0" applyFont="1" applyFill="1" applyAlignment="1" applyProtection="1">
      <alignment horizontal="right" vertical="center"/>
    </xf>
    <xf numFmtId="172" fontId="43" fillId="6" borderId="0" xfId="0" applyNumberFormat="1" applyFont="1" applyFill="1" applyAlignment="1" applyProtection="1">
      <alignment horizontal="center"/>
    </xf>
    <xf numFmtId="164" fontId="43" fillId="6" borderId="0" xfId="0" applyNumberFormat="1" applyFont="1" applyFill="1" applyProtection="1"/>
    <xf numFmtId="164" fontId="43" fillId="6" borderId="9" xfId="0" applyNumberFormat="1" applyFont="1" applyFill="1" applyBorder="1" applyProtection="1"/>
    <xf numFmtId="0" fontId="42" fillId="6" borderId="9" xfId="0" applyFont="1" applyFill="1" applyBorder="1" applyProtection="1"/>
    <xf numFmtId="0" fontId="37" fillId="6" borderId="0" xfId="0" applyFont="1" applyFill="1" applyAlignment="1" applyProtection="1">
      <alignment horizontal="center" vertical="center" wrapText="1"/>
    </xf>
    <xf numFmtId="43" fontId="42" fillId="0" borderId="2" xfId="0" applyNumberFormat="1" applyFont="1" applyBorder="1" applyAlignment="1" applyProtection="1">
      <alignment horizontal="center" vertical="center"/>
    </xf>
    <xf numFmtId="0" fontId="42" fillId="6" borderId="11" xfId="0" applyFont="1" applyFill="1" applyBorder="1" applyProtection="1"/>
    <xf numFmtId="0" fontId="44" fillId="6" borderId="3" xfId="0" applyFont="1" applyFill="1" applyBorder="1" applyAlignment="1" applyProtection="1">
      <alignment wrapText="1"/>
    </xf>
    <xf numFmtId="0" fontId="42" fillId="6" borderId="3" xfId="0" applyFont="1" applyFill="1" applyBorder="1" applyProtection="1"/>
    <xf numFmtId="0" fontId="38" fillId="0" borderId="4" xfId="0" applyFont="1" applyBorder="1" applyProtection="1"/>
    <xf numFmtId="164" fontId="41" fillId="0" borderId="1" xfId="1" applyNumberFormat="1" applyFont="1" applyBorder="1" applyProtection="1"/>
    <xf numFmtId="0" fontId="29" fillId="5" borderId="0" xfId="0" applyFont="1" applyFill="1" applyAlignment="1" applyProtection="1">
      <alignment horizontal="center" vertical="center"/>
      <protection locked="0"/>
    </xf>
    <xf numFmtId="0" fontId="29" fillId="5" borderId="0" xfId="3" applyNumberFormat="1" applyFont="1" applyFill="1" applyBorder="1" applyAlignment="1" applyProtection="1">
      <alignment horizontal="center" vertical="center"/>
      <protection locked="0"/>
    </xf>
    <xf numFmtId="165" fontId="29" fillId="5" borderId="0" xfId="3" applyNumberFormat="1" applyFont="1" applyFill="1" applyAlignment="1" applyProtection="1">
      <alignment horizontal="center"/>
      <protection locked="0"/>
    </xf>
    <xf numFmtId="165" fontId="29" fillId="5" borderId="0" xfId="3" applyNumberFormat="1" applyFont="1" applyFill="1" applyBorder="1" applyAlignment="1" applyProtection="1">
      <alignment horizontal="center"/>
      <protection locked="0"/>
    </xf>
    <xf numFmtId="169" fontId="29" fillId="5" borderId="0" xfId="0" applyNumberFormat="1" applyFont="1" applyFill="1" applyAlignment="1" applyProtection="1">
      <alignment horizontal="center"/>
      <protection locked="0"/>
    </xf>
    <xf numFmtId="167" fontId="29" fillId="5" borderId="0" xfId="1" applyNumberFormat="1" applyFont="1" applyFill="1" applyBorder="1" applyAlignment="1" applyProtection="1">
      <alignment horizontal="center" vertical="center"/>
      <protection locked="0"/>
    </xf>
    <xf numFmtId="168" fontId="29" fillId="5" borderId="0" xfId="0" applyNumberFormat="1" applyFont="1" applyFill="1" applyAlignment="1" applyProtection="1">
      <alignment horizontal="center" vertical="center"/>
      <protection locked="0"/>
    </xf>
    <xf numFmtId="165" fontId="29" fillId="5" borderId="0" xfId="3" applyNumberFormat="1" applyFont="1" applyFill="1" applyBorder="1" applyAlignment="1" applyProtection="1">
      <alignment horizontal="center" vertical="center"/>
      <protection locked="0"/>
    </xf>
    <xf numFmtId="10" fontId="47" fillId="5" borderId="0" xfId="3" applyNumberFormat="1" applyFont="1" applyFill="1" applyAlignment="1" applyProtection="1">
      <alignment horizontal="center"/>
      <protection locked="0"/>
    </xf>
    <xf numFmtId="10" fontId="47" fillId="5" borderId="3" xfId="3" applyNumberFormat="1" applyFont="1" applyFill="1" applyBorder="1" applyAlignment="1" applyProtection="1">
      <alignment horizontal="center"/>
      <protection locked="0"/>
    </xf>
    <xf numFmtId="1" fontId="47" fillId="5" borderId="0" xfId="1" applyNumberFormat="1" applyFont="1" applyFill="1" applyAlignment="1" applyProtection="1">
      <alignment horizontal="center"/>
      <protection locked="0"/>
    </xf>
    <xf numFmtId="1" fontId="47" fillId="5" borderId="0" xfId="1" applyNumberFormat="1" applyFont="1" applyFill="1" applyBorder="1" applyAlignment="1" applyProtection="1">
      <alignment horizontal="center"/>
      <protection locked="0"/>
    </xf>
    <xf numFmtId="0" fontId="35" fillId="0" borderId="0" xfId="0" applyFont="1" applyFill="1" applyAlignment="1" applyProtection="1">
      <alignment horizontal="center" vertical="center" wrapText="1"/>
    </xf>
    <xf numFmtId="0" fontId="35" fillId="0" borderId="0" xfId="0" applyFont="1" applyFill="1" applyAlignment="1" applyProtection="1">
      <alignment vertical="center"/>
    </xf>
    <xf numFmtId="0" fontId="15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top" indent="2"/>
    </xf>
    <xf numFmtId="0" fontId="59" fillId="0" borderId="0" xfId="0" applyFont="1" applyFill="1" applyAlignment="1" applyProtection="1">
      <alignment horizontal="left" vertical="top" wrapText="1" indent="1"/>
    </xf>
    <xf numFmtId="0" fontId="4" fillId="0" borderId="0" xfId="0" applyFont="1" applyAlignment="1" applyProtection="1">
      <alignment horizontal="left" indent="2"/>
    </xf>
    <xf numFmtId="0" fontId="4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2"/>
    </xf>
    <xf numFmtId="1" fontId="29" fillId="0" borderId="0" xfId="0" applyNumberFormat="1" applyFont="1" applyProtection="1"/>
    <xf numFmtId="3" fontId="8" fillId="0" borderId="0" xfId="1" applyNumberFormat="1" applyFont="1" applyFill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indent="1"/>
    </xf>
    <xf numFmtId="0" fontId="5" fillId="0" borderId="0" xfId="0" applyFont="1" applyAlignment="1" applyProtection="1">
      <alignment horizontal="left" vertical="center" indent="1"/>
    </xf>
    <xf numFmtId="0" fontId="5" fillId="0" borderId="0" xfId="0" applyFont="1" applyAlignment="1" applyProtection="1">
      <alignment horizontal="left" vertical="center"/>
    </xf>
    <xf numFmtId="173" fontId="5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top" wrapText="1" indent="1"/>
    </xf>
    <xf numFmtId="3" fontId="29" fillId="0" borderId="0" xfId="3" applyNumberFormat="1" applyFont="1" applyFill="1" applyAlignment="1" applyProtection="1">
      <alignment horizontal="center" vertical="center"/>
    </xf>
    <xf numFmtId="164" fontId="5" fillId="0" borderId="0" xfId="0" applyNumberFormat="1" applyFont="1" applyProtection="1"/>
    <xf numFmtId="3" fontId="5" fillId="0" borderId="0" xfId="3" applyNumberFormat="1" applyFont="1" applyFill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 indent="1"/>
    </xf>
    <xf numFmtId="0" fontId="5" fillId="0" borderId="0" xfId="0" applyFont="1" applyAlignment="1" applyProtection="1">
      <alignment horizontal="left" vertical="center" wrapText="1"/>
    </xf>
    <xf numFmtId="173" fontId="8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3" fontId="5" fillId="0" borderId="0" xfId="1" applyNumberFormat="1" applyFont="1" applyFill="1" applyAlignment="1" applyProtection="1">
      <alignment horizontal="center" vertical="center"/>
    </xf>
    <xf numFmtId="173" fontId="5" fillId="0" borderId="0" xfId="1" applyNumberFormat="1" applyFont="1" applyFill="1" applyAlignment="1" applyProtection="1">
      <alignment horizontal="center" vertical="top"/>
    </xf>
    <xf numFmtId="164" fontId="5" fillId="0" borderId="0" xfId="1" applyNumberFormat="1" applyFont="1" applyFill="1" applyAlignment="1" applyProtection="1">
      <alignment horizontal="center" vertical="top"/>
    </xf>
    <xf numFmtId="173" fontId="5" fillId="0" borderId="0" xfId="0" applyNumberFormat="1" applyFont="1" applyAlignment="1" applyProtection="1">
      <alignment horizontal="center" vertical="top"/>
    </xf>
    <xf numFmtId="0" fontId="12" fillId="0" borderId="0" xfId="0" applyFont="1" applyAlignment="1" applyProtection="1">
      <alignment horizontal="left" indent="2"/>
    </xf>
    <xf numFmtId="3" fontId="25" fillId="0" borderId="0" xfId="0" applyNumberFormat="1" applyFont="1" applyAlignment="1" applyProtection="1">
      <alignment horizontal="center" vertical="top"/>
    </xf>
    <xf numFmtId="173" fontId="30" fillId="0" borderId="0" xfId="0" applyNumberFormat="1" applyFont="1" applyAlignment="1" applyProtection="1">
      <alignment horizontal="center" vertical="top"/>
    </xf>
    <xf numFmtId="0" fontId="31" fillId="0" borderId="0" xfId="0" applyFont="1" applyAlignment="1" applyProtection="1">
      <alignment vertical="top"/>
    </xf>
    <xf numFmtId="164" fontId="25" fillId="0" borderId="0" xfId="1" applyNumberFormat="1" applyFont="1" applyFill="1" applyBorder="1" applyAlignment="1" applyProtection="1">
      <alignment horizontal="center" vertical="top"/>
    </xf>
    <xf numFmtId="0" fontId="14" fillId="0" borderId="0" xfId="0" applyFont="1" applyProtection="1"/>
    <xf numFmtId="166" fontId="14" fillId="0" borderId="0" xfId="0" applyNumberFormat="1" applyFont="1" applyProtection="1"/>
    <xf numFmtId="43" fontId="5" fillId="0" borderId="0" xfId="1" applyFont="1" applyFill="1" applyAlignment="1" applyProtection="1">
      <alignment horizontal="center"/>
    </xf>
    <xf numFmtId="3" fontId="29" fillId="5" borderId="0" xfId="3" applyNumberFormat="1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Alignment="1" applyProtection="1">
      <alignment vertical="center" wrapText="1"/>
    </xf>
    <xf numFmtId="0" fontId="4" fillId="0" borderId="0" xfId="0" applyFont="1" applyAlignment="1" applyProtection="1">
      <alignment horizontal="right" indent="1"/>
    </xf>
    <xf numFmtId="0" fontId="14" fillId="0" borderId="0" xfId="0" applyFont="1" applyAlignment="1" applyProtection="1">
      <alignment vertical="center"/>
    </xf>
    <xf numFmtId="0" fontId="5" fillId="4" borderId="0" xfId="0" applyFont="1" applyFill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4" borderId="0" xfId="0" applyFont="1" applyFill="1" applyAlignment="1" applyProtection="1">
      <alignment vertical="top"/>
    </xf>
    <xf numFmtId="0" fontId="5" fillId="3" borderId="3" xfId="0" applyFont="1" applyFill="1" applyBorder="1" applyAlignment="1" applyProtection="1">
      <alignment horizontal="center" vertical="center" wrapText="1"/>
    </xf>
    <xf numFmtId="9" fontId="5" fillId="3" borderId="3" xfId="0" applyNumberFormat="1" applyFont="1" applyFill="1" applyBorder="1" applyAlignment="1" applyProtection="1">
      <alignment horizontal="center" vertical="center" wrapText="1"/>
    </xf>
    <xf numFmtId="166" fontId="8" fillId="0" borderId="0" xfId="2" applyNumberFormat="1" applyFont="1" applyFill="1" applyProtection="1"/>
    <xf numFmtId="164" fontId="8" fillId="0" borderId="0" xfId="1" applyNumberFormat="1" applyFont="1" applyFill="1" applyAlignment="1" applyProtection="1">
      <alignment horizontal="center"/>
    </xf>
    <xf numFmtId="0" fontId="5" fillId="4" borderId="0" xfId="0" applyFont="1" applyFill="1" applyProtection="1"/>
    <xf numFmtId="173" fontId="29" fillId="0" borderId="0" xfId="1" applyNumberFormat="1" applyFont="1" applyFill="1" applyAlignment="1" applyProtection="1">
      <alignment horizontal="center"/>
    </xf>
    <xf numFmtId="173" fontId="8" fillId="0" borderId="0" xfId="2" applyNumberFormat="1" applyFont="1" applyFill="1" applyAlignment="1" applyProtection="1">
      <alignment horizontal="center"/>
    </xf>
    <xf numFmtId="164" fontId="8" fillId="0" borderId="0" xfId="1" applyNumberFormat="1" applyFont="1" applyFill="1" applyBorder="1" applyAlignment="1" applyProtection="1">
      <alignment horizontal="center"/>
    </xf>
    <xf numFmtId="164" fontId="27" fillId="0" borderId="2" xfId="1" applyNumberFormat="1" applyFont="1" applyFill="1" applyBorder="1" applyAlignment="1" applyProtection="1">
      <alignment horizontal="center"/>
    </xf>
    <xf numFmtId="166" fontId="27" fillId="6" borderId="2" xfId="2" applyNumberFormat="1" applyFont="1" applyFill="1" applyBorder="1" applyProtection="1"/>
    <xf numFmtId="166" fontId="27" fillId="0" borderId="2" xfId="2" applyNumberFormat="1" applyFont="1" applyFill="1" applyBorder="1" applyProtection="1"/>
    <xf numFmtId="0" fontId="27" fillId="0" borderId="0" xfId="0" applyFont="1" applyProtection="1"/>
    <xf numFmtId="166" fontId="6" fillId="0" borderId="0" xfId="2" applyNumberFormat="1" applyFont="1" applyFill="1" applyBorder="1" applyProtection="1"/>
    <xf numFmtId="9" fontId="17" fillId="0" borderId="0" xfId="3" applyFont="1" applyFill="1" applyProtection="1"/>
    <xf numFmtId="10" fontId="17" fillId="0" borderId="0" xfId="3" applyNumberFormat="1" applyFont="1" applyFill="1" applyProtection="1"/>
    <xf numFmtId="0" fontId="20" fillId="0" borderId="0" xfId="0" applyFont="1" applyAlignment="1" applyProtection="1">
      <alignment horizontal="center"/>
    </xf>
    <xf numFmtId="9" fontId="36" fillId="0" borderId="0" xfId="3" applyFont="1" applyFill="1" applyProtection="1"/>
    <xf numFmtId="0" fontId="36" fillId="0" borderId="0" xfId="0" applyFont="1" applyProtection="1"/>
    <xf numFmtId="9" fontId="36" fillId="0" borderId="0" xfId="0" applyNumberFormat="1" applyFont="1" applyProtection="1"/>
    <xf numFmtId="0" fontId="18" fillId="0" borderId="0" xfId="0" applyFont="1" applyProtection="1"/>
    <xf numFmtId="164" fontId="29" fillId="5" borderId="0" xfId="1" applyNumberFormat="1" applyFont="1" applyFill="1" applyAlignment="1" applyProtection="1">
      <alignment horizontal="center"/>
      <protection locked="0"/>
    </xf>
    <xf numFmtId="166" fontId="29" fillId="5" borderId="0" xfId="2" applyNumberFormat="1" applyFont="1" applyFill="1" applyProtection="1">
      <protection locked="0"/>
    </xf>
    <xf numFmtId="164" fontId="29" fillId="5" borderId="0" xfId="1" applyNumberFormat="1" applyFont="1" applyFill="1" applyBorder="1" applyAlignment="1" applyProtection="1">
      <alignment horizontal="center"/>
      <protection locked="0"/>
    </xf>
    <xf numFmtId="9" fontId="29" fillId="5" borderId="0" xfId="3" applyFont="1" applyFill="1" applyAlignment="1" applyProtection="1">
      <alignment horizontal="center"/>
      <protection locked="0"/>
    </xf>
    <xf numFmtId="0" fontId="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center" vertical="center" wrapText="1"/>
    </xf>
    <xf numFmtId="0" fontId="59" fillId="0" borderId="0" xfId="0" applyFont="1" applyProtection="1"/>
    <xf numFmtId="164" fontId="34" fillId="0" borderId="0" xfId="1" applyNumberFormat="1" applyFont="1" applyFill="1" applyAlignment="1" applyProtection="1">
      <alignment horizontal="center"/>
    </xf>
    <xf numFmtId="164" fontId="29" fillId="0" borderId="0" xfId="1" applyNumberFormat="1" applyFont="1" applyFill="1" applyAlignment="1" applyProtection="1">
      <alignment horizontal="center"/>
    </xf>
    <xf numFmtId="164" fontId="6" fillId="8" borderId="0" xfId="1" applyNumberFormat="1" applyFont="1" applyFill="1" applyBorder="1" applyAlignment="1" applyProtection="1">
      <alignment horizontal="center" vertical="center"/>
    </xf>
    <xf numFmtId="164" fontId="29" fillId="0" borderId="0" xfId="1" applyNumberFormat="1" applyFont="1" applyFill="1" applyBorder="1" applyAlignment="1" applyProtection="1">
      <alignment horizontal="center"/>
    </xf>
    <xf numFmtId="0" fontId="4" fillId="0" borderId="0" xfId="0" applyFont="1" applyProtection="1"/>
    <xf numFmtId="164" fontId="4" fillId="0" borderId="0" xfId="1" applyNumberFormat="1" applyFont="1" applyFill="1" applyAlignment="1" applyProtection="1">
      <alignment horizontal="center"/>
    </xf>
    <xf numFmtId="3" fontId="29" fillId="0" borderId="0" xfId="0" applyNumberFormat="1" applyFont="1" applyAlignment="1" applyProtection="1">
      <alignment horizontal="center"/>
    </xf>
    <xf numFmtId="3" fontId="26" fillId="0" borderId="0" xfId="1" applyNumberFormat="1" applyFont="1" applyFill="1" applyAlignment="1" applyProtection="1">
      <alignment horizontal="center"/>
    </xf>
    <xf numFmtId="0" fontId="0" fillId="0" borderId="0" xfId="0" applyProtection="1"/>
    <xf numFmtId="3" fontId="33" fillId="0" borderId="0" xfId="0" applyNumberFormat="1" applyFont="1" applyAlignment="1" applyProtection="1">
      <alignment horizontal="center"/>
    </xf>
    <xf numFmtId="164" fontId="53" fillId="0" borderId="0" xfId="1" applyNumberFormat="1" applyFont="1" applyFill="1" applyAlignment="1" applyProtection="1">
      <alignment horizontal="center"/>
    </xf>
    <xf numFmtId="164" fontId="33" fillId="0" borderId="0" xfId="1" applyNumberFormat="1" applyFont="1" applyFill="1" applyAlignment="1" applyProtection="1">
      <alignment horizontal="center"/>
    </xf>
    <xf numFmtId="0" fontId="33" fillId="0" borderId="0" xfId="0" applyFont="1" applyProtection="1"/>
    <xf numFmtId="0" fontId="5" fillId="0" borderId="0" xfId="0" applyFont="1" applyAlignment="1" applyProtection="1">
      <alignment horizontal="left" vertical="center" indent="2"/>
    </xf>
    <xf numFmtId="164" fontId="8" fillId="0" borderId="0" xfId="0" applyNumberFormat="1" applyFont="1" applyAlignment="1" applyProtection="1">
      <alignment vertical="center"/>
    </xf>
    <xf numFmtId="164" fontId="8" fillId="0" borderId="3" xfId="0" applyNumberFormat="1" applyFont="1" applyBorder="1" applyAlignment="1" applyProtection="1">
      <alignment vertical="center"/>
    </xf>
    <xf numFmtId="43" fontId="8" fillId="0" borderId="0" xfId="0" applyNumberFormat="1" applyFont="1" applyProtection="1"/>
    <xf numFmtId="43" fontId="8" fillId="0" borderId="0" xfId="0" applyNumberFormat="1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indent="3"/>
    </xf>
    <xf numFmtId="166" fontId="4" fillId="0" borderId="0" xfId="2" applyNumberFormat="1" applyFont="1" applyFill="1" applyBorder="1" applyProtection="1"/>
    <xf numFmtId="43" fontId="5" fillId="0" borderId="0" xfId="1" applyFont="1" applyFill="1" applyProtection="1"/>
    <xf numFmtId="0" fontId="14" fillId="8" borderId="5" xfId="0" applyFont="1" applyFill="1" applyBorder="1"/>
    <xf numFmtId="0" fontId="14" fillId="8" borderId="8" xfId="0" applyFont="1" applyFill="1" applyBorder="1"/>
    <xf numFmtId="164" fontId="31" fillId="8" borderId="0" xfId="1" applyNumberFormat="1" applyFont="1" applyFill="1" applyBorder="1" applyAlignment="1" applyProtection="1">
      <alignment vertical="center"/>
    </xf>
    <xf numFmtId="164" fontId="31" fillId="8" borderId="3" xfId="1" applyNumberFormat="1" applyFont="1" applyFill="1" applyBorder="1" applyAlignment="1" applyProtection="1">
      <alignment vertical="center"/>
    </xf>
    <xf numFmtId="0" fontId="14" fillId="8" borderId="11" xfId="0" applyFont="1" applyFill="1" applyBorder="1"/>
    <xf numFmtId="0" fontId="14" fillId="8" borderId="3" xfId="0" applyFont="1" applyFill="1" applyBorder="1"/>
    <xf numFmtId="0" fontId="17" fillId="5" borderId="0" xfId="0" applyFont="1" applyFill="1" applyAlignment="1" applyProtection="1">
      <alignment horizontal="left" vertical="top"/>
      <protection locked="0"/>
    </xf>
    <xf numFmtId="0" fontId="55" fillId="8" borderId="5" xfId="0" applyFont="1" applyFill="1" applyBorder="1" applyAlignment="1">
      <alignment vertical="center"/>
    </xf>
    <xf numFmtId="173" fontId="65" fillId="9" borderId="3" xfId="0" applyNumberFormat="1" applyFont="1" applyFill="1" applyBorder="1"/>
    <xf numFmtId="0" fontId="66" fillId="8" borderId="6" xfId="0" applyFont="1" applyFill="1" applyBorder="1" applyAlignment="1">
      <alignment horizontal="left" vertical="center" indent="1"/>
    </xf>
    <xf numFmtId="0" fontId="31" fillId="8" borderId="0" xfId="0" applyFont="1" applyFill="1" applyBorder="1" applyAlignment="1">
      <alignment horizontal="left" indent="1"/>
    </xf>
    <xf numFmtId="0" fontId="4" fillId="8" borderId="0" xfId="0" applyFont="1" applyFill="1" applyBorder="1"/>
    <xf numFmtId="43" fontId="7" fillId="0" borderId="0" xfId="0" applyNumberFormat="1" applyFont="1" applyAlignment="1" applyProtection="1">
      <alignment horizontal="center"/>
    </xf>
    <xf numFmtId="0" fontId="67" fillId="0" borderId="0" xfId="0" applyFont="1" applyAlignment="1" applyProtection="1">
      <alignment horizontal="center"/>
    </xf>
    <xf numFmtId="169" fontId="5" fillId="0" borderId="0" xfId="0" applyNumberFormat="1" applyFont="1" applyProtection="1"/>
    <xf numFmtId="0" fontId="1" fillId="0" borderId="0" xfId="9" applyFont="1" applyProtection="1"/>
    <xf numFmtId="164" fontId="1" fillId="0" borderId="0" xfId="3" applyNumberFormat="1" applyFont="1" applyFill="1" applyBorder="1" applyProtection="1"/>
    <xf numFmtId="9" fontId="1" fillId="0" borderId="0" xfId="3" applyFont="1" applyFill="1" applyBorder="1" applyProtection="1"/>
    <xf numFmtId="0" fontId="5" fillId="0" borderId="0" xfId="0" applyFont="1" applyAlignment="1" applyProtection="1">
      <alignment horizontal="center" vertical="center"/>
    </xf>
    <xf numFmtId="0" fontId="1" fillId="0" borderId="0" xfId="9" applyFont="1" applyAlignment="1" applyProtection="1">
      <alignment horizontal="left" indent="1"/>
    </xf>
    <xf numFmtId="164" fontId="1" fillId="0" borderId="0" xfId="9" applyNumberFormat="1" applyFont="1" applyProtection="1"/>
    <xf numFmtId="164" fontId="1" fillId="0" borderId="0" xfId="1" applyNumberFormat="1" applyFont="1" applyFill="1" applyBorder="1" applyProtection="1"/>
    <xf numFmtId="164" fontId="41" fillId="0" borderId="3" xfId="1" applyNumberFormat="1" applyFont="1" applyFill="1" applyBorder="1" applyAlignment="1" applyProtection="1">
      <alignment horizontal="center"/>
    </xf>
    <xf numFmtId="0" fontId="38" fillId="6" borderId="8" xfId="0" applyFont="1" applyFill="1" applyBorder="1" applyProtection="1"/>
    <xf numFmtId="0" fontId="38" fillId="6" borderId="0" xfId="0" applyFont="1" applyFill="1" applyBorder="1" applyProtection="1"/>
    <xf numFmtId="164" fontId="39" fillId="6" borderId="0" xfId="0" applyNumberFormat="1" applyFont="1" applyFill="1" applyBorder="1" applyProtection="1"/>
    <xf numFmtId="0" fontId="68" fillId="6" borderId="0" xfId="0" applyFont="1" applyFill="1" applyBorder="1" applyAlignment="1" applyProtection="1">
      <alignment horizontal="center" vertical="center"/>
    </xf>
    <xf numFmtId="2" fontId="28" fillId="0" borderId="15" xfId="0" applyNumberFormat="1" applyFont="1" applyBorder="1" applyAlignment="1" applyProtection="1">
      <alignment horizontal="center" vertical="center"/>
    </xf>
    <xf numFmtId="2" fontId="28" fillId="0" borderId="16" xfId="0" applyNumberFormat="1" applyFont="1" applyBorder="1" applyAlignment="1" applyProtection="1">
      <alignment horizontal="center" vertical="center"/>
    </xf>
    <xf numFmtId="2" fontId="28" fillId="0" borderId="17" xfId="0" applyNumberFormat="1" applyFont="1" applyBorder="1" applyAlignment="1" applyProtection="1">
      <alignment horizontal="center" vertical="center"/>
    </xf>
    <xf numFmtId="173" fontId="27" fillId="0" borderId="15" xfId="0" applyNumberFormat="1" applyFont="1" applyBorder="1" applyAlignment="1" applyProtection="1">
      <alignment horizontal="center"/>
    </xf>
    <xf numFmtId="173" fontId="27" fillId="0" borderId="16" xfId="0" applyNumberFormat="1" applyFont="1" applyBorder="1" applyAlignment="1" applyProtection="1">
      <alignment horizontal="center"/>
    </xf>
    <xf numFmtId="173" fontId="27" fillId="0" borderId="17" xfId="0" applyNumberFormat="1" applyFont="1" applyBorder="1" applyAlignment="1" applyProtection="1">
      <alignment horizontal="center"/>
    </xf>
    <xf numFmtId="0" fontId="35" fillId="5" borderId="0" xfId="0" applyFont="1" applyFill="1" applyAlignment="1" applyProtection="1">
      <alignment horizontal="center" vertical="center" wrapText="1"/>
    </xf>
    <xf numFmtId="0" fontId="31" fillId="8" borderId="7" xfId="0" applyFont="1" applyFill="1" applyBorder="1" applyAlignment="1">
      <alignment horizontal="left" vertical="center" wrapText="1" indent="1"/>
    </xf>
    <xf numFmtId="0" fontId="31" fillId="8" borderId="9" xfId="0" applyFont="1" applyFill="1" applyBorder="1" applyAlignment="1">
      <alignment horizontal="left" vertical="center" wrapText="1" indent="1"/>
    </xf>
    <xf numFmtId="0" fontId="31" fillId="8" borderId="10" xfId="0" applyFont="1" applyFill="1" applyBorder="1" applyAlignment="1">
      <alignment horizontal="left" vertical="center" wrapText="1" indent="1"/>
    </xf>
    <xf numFmtId="0" fontId="37" fillId="6" borderId="0" xfId="0" applyFont="1" applyFill="1" applyAlignment="1" applyProtection="1">
      <alignment horizontal="center" vertical="center" wrapText="1"/>
    </xf>
    <xf numFmtId="0" fontId="38" fillId="0" borderId="6" xfId="0" applyFont="1" applyBorder="1" applyAlignment="1" applyProtection="1">
      <alignment horizontal="center" vertical="center" wrapText="1"/>
    </xf>
    <xf numFmtId="0" fontId="38" fillId="0" borderId="7" xfId="0" applyFont="1" applyBorder="1" applyAlignment="1" applyProtection="1">
      <alignment horizontal="center" vertical="center" wrapText="1"/>
    </xf>
    <xf numFmtId="0" fontId="38" fillId="0" borderId="11" xfId="0" applyFont="1" applyBorder="1" applyAlignment="1" applyProtection="1">
      <alignment horizontal="center" vertical="center" wrapText="1"/>
    </xf>
    <xf numFmtId="0" fontId="38" fillId="0" borderId="10" xfId="0" applyFont="1" applyBorder="1" applyAlignment="1" applyProtection="1">
      <alignment horizontal="center" vertical="center" wrapText="1"/>
    </xf>
    <xf numFmtId="0" fontId="60" fillId="0" borderId="0" xfId="0" applyFont="1" applyAlignment="1" applyProtection="1">
      <alignment horizontal="left" vertical="top" wrapText="1" indent="1"/>
    </xf>
    <xf numFmtId="0" fontId="12" fillId="0" borderId="0" xfId="0" applyFont="1" applyAlignment="1" applyProtection="1">
      <alignment horizontal="left" vertical="center" wrapText="1" indent="1"/>
    </xf>
    <xf numFmtId="0" fontId="6" fillId="7" borderId="1" xfId="0" applyFont="1" applyFill="1" applyBorder="1" applyAlignment="1" applyProtection="1">
      <alignment horizontal="center" vertical="center" wrapText="1"/>
    </xf>
    <xf numFmtId="0" fontId="6" fillId="7" borderId="18" xfId="0" applyFont="1" applyFill="1" applyBorder="1" applyAlignment="1" applyProtection="1">
      <alignment horizontal="center" vertical="center" wrapText="1"/>
    </xf>
    <xf numFmtId="0" fontId="58" fillId="0" borderId="3" xfId="0" applyFont="1" applyFill="1" applyBorder="1" applyAlignment="1" applyProtection="1">
      <alignment horizontal="center" vertical="center" wrapText="1"/>
    </xf>
    <xf numFmtId="0" fontId="58" fillId="0" borderId="2" xfId="0" applyFont="1" applyFill="1" applyBorder="1" applyAlignment="1" applyProtection="1">
      <alignment horizontal="center" vertical="center" wrapText="1"/>
    </xf>
    <xf numFmtId="0" fontId="63" fillId="5" borderId="6" xfId="0" applyFont="1" applyFill="1" applyBorder="1" applyAlignment="1">
      <alignment horizontal="left" vertical="top" wrapText="1" indent="1"/>
    </xf>
    <xf numFmtId="0" fontId="63" fillId="5" borderId="5" xfId="0" applyFont="1" applyFill="1" applyBorder="1" applyAlignment="1">
      <alignment horizontal="left" vertical="top" wrapText="1" indent="1"/>
    </xf>
    <xf numFmtId="0" fontId="63" fillId="5" borderId="7" xfId="0" applyFont="1" applyFill="1" applyBorder="1" applyAlignment="1">
      <alignment horizontal="left" vertical="top" wrapText="1" indent="1"/>
    </xf>
    <xf numFmtId="0" fontId="63" fillId="5" borderId="8" xfId="0" applyFont="1" applyFill="1" applyBorder="1" applyAlignment="1">
      <alignment horizontal="left" vertical="top" wrapText="1" indent="1"/>
    </xf>
    <xf numFmtId="0" fontId="63" fillId="5" borderId="0" xfId="0" applyFont="1" applyFill="1" applyBorder="1" applyAlignment="1">
      <alignment horizontal="left" vertical="top" wrapText="1" indent="1"/>
    </xf>
    <xf numFmtId="0" fontId="63" fillId="5" borderId="9" xfId="0" applyFont="1" applyFill="1" applyBorder="1" applyAlignment="1">
      <alignment horizontal="left" vertical="top" wrapText="1" indent="1"/>
    </xf>
    <xf numFmtId="0" fontId="63" fillId="5" borderId="11" xfId="0" applyFont="1" applyFill="1" applyBorder="1" applyAlignment="1">
      <alignment horizontal="left" vertical="top" wrapText="1" indent="1"/>
    </xf>
    <xf numFmtId="0" fontId="63" fillId="5" borderId="3" xfId="0" applyFont="1" applyFill="1" applyBorder="1" applyAlignment="1">
      <alignment horizontal="left" vertical="top" wrapText="1" indent="1"/>
    </xf>
    <xf numFmtId="0" fontId="63" fillId="5" borderId="10" xfId="0" applyFont="1" applyFill="1" applyBorder="1" applyAlignment="1">
      <alignment horizontal="left" vertical="top" wrapText="1" indent="1"/>
    </xf>
    <xf numFmtId="0" fontId="6" fillId="3" borderId="5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8" fillId="0" borderId="0" xfId="0" applyFont="1" applyFill="1" applyAlignment="1" applyProtection="1">
      <alignment horizontal="center" vertical="center" wrapText="1"/>
    </xf>
  </cellXfs>
  <cellStyles count="10">
    <cellStyle name="Comma" xfId="1" builtinId="3" customBuiltin="1"/>
    <cellStyle name="Comma [0]" xfId="4" builtinId="6" hidden="1"/>
    <cellStyle name="Comma 2" xfId="6" xr:uid="{00000000-0005-0000-0000-000002000000}"/>
    <cellStyle name="Currency" xfId="2" builtinId="4" customBuiltin="1"/>
    <cellStyle name="Currency [0]" xfId="5" builtinId="7" hidden="1"/>
    <cellStyle name="Currency 2" xfId="7" xr:uid="{00000000-0005-0000-0000-000005000000}"/>
    <cellStyle name="Normal" xfId="0" builtinId="0" customBuiltin="1"/>
    <cellStyle name="Normal 2" xfId="9" xr:uid="{00000000-0005-0000-0000-000007000000}"/>
    <cellStyle name="Percent" xfId="3" builtinId="5" customBuiltin="1"/>
    <cellStyle name="Percent 2" xfId="8" xr:uid="{00000000-0005-0000-0000-000009000000}"/>
  </cellStyles>
  <dxfs count="4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/Maintenance%20Budget%202016/PM%20Tables/PM%20tables%2020170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l_PM_COMPONENT"/>
      <sheetName val="tbl_PM_SYSTEM"/>
      <sheetName val="tbl_trade"/>
      <sheetName val="tbl_equip_master"/>
      <sheetName val="qry_PM_annual_hour_by_trade piv"/>
      <sheetName val="qry_PM_annual_hour_by_trade"/>
      <sheetName val="MPCC template count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PM-ACCESSPANEL</v>
          </cell>
          <cell r="E2">
            <v>9</v>
          </cell>
        </row>
        <row r="3">
          <cell r="D3" t="str">
            <v>PM-ACCONDSPLIT</v>
          </cell>
          <cell r="E3">
            <v>2</v>
          </cell>
        </row>
        <row r="4">
          <cell r="D4" t="str">
            <v>PM-AHU1</v>
          </cell>
          <cell r="E4">
            <v>2</v>
          </cell>
        </row>
        <row r="5">
          <cell r="D5" t="str">
            <v>PM-AIRCOMPCEN1</v>
          </cell>
          <cell r="E5">
            <v>1</v>
          </cell>
        </row>
        <row r="6">
          <cell r="D6" t="str">
            <v>PM-ATS</v>
          </cell>
          <cell r="E6">
            <v>4</v>
          </cell>
        </row>
        <row r="7">
          <cell r="D7" t="str">
            <v>PM-AUDITCOND</v>
          </cell>
          <cell r="E7">
            <v>1</v>
          </cell>
        </row>
        <row r="8">
          <cell r="D8" t="str">
            <v>PM-BFP</v>
          </cell>
          <cell r="E8">
            <v>10</v>
          </cell>
        </row>
        <row r="9">
          <cell r="D9" t="str">
            <v>PM-BOILERSTEAM</v>
          </cell>
          <cell r="E9">
            <v>2</v>
          </cell>
        </row>
        <row r="10">
          <cell r="D10" t="str">
            <v>PM-CARDREADER</v>
          </cell>
          <cell r="E10">
            <v>62</v>
          </cell>
        </row>
        <row r="11">
          <cell r="D11" t="str">
            <v>PM-CCTVCAM</v>
          </cell>
          <cell r="E11">
            <v>23</v>
          </cell>
        </row>
        <row r="12">
          <cell r="D12" t="str">
            <v>PM-CISTERN</v>
          </cell>
          <cell r="E12">
            <v>2</v>
          </cell>
        </row>
        <row r="13">
          <cell r="D13" t="str">
            <v>PM-COOKERGAS</v>
          </cell>
          <cell r="E13">
            <v>3</v>
          </cell>
        </row>
        <row r="14">
          <cell r="D14" t="str">
            <v>PM-CRBNFIL</v>
          </cell>
          <cell r="E14">
            <v>2</v>
          </cell>
        </row>
        <row r="15">
          <cell r="D15" t="str">
            <v>PM-DAMPERFIRE</v>
          </cell>
          <cell r="E15">
            <v>3</v>
          </cell>
        </row>
        <row r="16">
          <cell r="D16" t="str">
            <v>PM-DAMPERMOT</v>
          </cell>
          <cell r="E16">
            <v>4</v>
          </cell>
        </row>
        <row r="17">
          <cell r="D17" t="str">
            <v>PM-DETECTOR</v>
          </cell>
          <cell r="E17">
            <v>20</v>
          </cell>
        </row>
        <row r="18">
          <cell r="D18" t="str">
            <v>PM-DHWELEC</v>
          </cell>
          <cell r="E18">
            <v>3</v>
          </cell>
        </row>
        <row r="19">
          <cell r="D19" t="str">
            <v>PM-DISHWASHERELEC</v>
          </cell>
          <cell r="E19">
            <v>1</v>
          </cell>
        </row>
        <row r="20">
          <cell r="D20" t="str">
            <v>PM-DOORSLIDELEC</v>
          </cell>
          <cell r="E20">
            <v>2</v>
          </cell>
        </row>
        <row r="21">
          <cell r="D21" t="str">
            <v>PM-DRNKFNT</v>
          </cell>
          <cell r="E21">
            <v>8</v>
          </cell>
        </row>
        <row r="22">
          <cell r="D22" t="str">
            <v>PM-DVR</v>
          </cell>
          <cell r="E22">
            <v>1</v>
          </cell>
        </row>
        <row r="23">
          <cell r="D23" t="str">
            <v>PM-ELEVHOIST</v>
          </cell>
          <cell r="E23">
            <v>2</v>
          </cell>
        </row>
        <row r="24">
          <cell r="D24" t="str">
            <v>PM-ELEVPUBLIC</v>
          </cell>
          <cell r="E24">
            <v>1</v>
          </cell>
        </row>
        <row r="25">
          <cell r="D25" t="str">
            <v>PM-EMGGEN</v>
          </cell>
          <cell r="E25">
            <v>1</v>
          </cell>
        </row>
        <row r="26">
          <cell r="D26" t="str">
            <v>PM-EMGLTGDC</v>
          </cell>
          <cell r="E26">
            <v>1</v>
          </cell>
        </row>
        <row r="27">
          <cell r="D27" t="str">
            <v>PM-EXPTANK</v>
          </cell>
          <cell r="E27">
            <v>7</v>
          </cell>
        </row>
        <row r="28">
          <cell r="D28" t="str">
            <v>PM-FALLPROTECTION</v>
          </cell>
          <cell r="E28">
            <v>5</v>
          </cell>
        </row>
        <row r="29">
          <cell r="D29" t="str">
            <v>PM-FANCEN</v>
          </cell>
          <cell r="E29">
            <v>43</v>
          </cell>
        </row>
        <row r="30">
          <cell r="D30" t="str">
            <v>PM-FANCLG</v>
          </cell>
          <cell r="E30">
            <v>8</v>
          </cell>
        </row>
        <row r="31">
          <cell r="D31" t="str">
            <v>PM-FCU</v>
          </cell>
          <cell r="E31">
            <v>33</v>
          </cell>
        </row>
        <row r="32">
          <cell r="D32" t="str">
            <v>PM-FFU</v>
          </cell>
          <cell r="E32">
            <v>2</v>
          </cell>
        </row>
        <row r="33">
          <cell r="D33" t="str">
            <v>PM-FIREEXTDRY</v>
          </cell>
          <cell r="E33">
            <v>1</v>
          </cell>
        </row>
        <row r="34">
          <cell r="D34" t="str">
            <v>PM-FIREPLACE</v>
          </cell>
          <cell r="E34">
            <v>1</v>
          </cell>
        </row>
        <row r="35">
          <cell r="D35" t="str">
            <v>PM-FROOFMPCC</v>
          </cell>
          <cell r="E35">
            <v>1</v>
          </cell>
        </row>
        <row r="36">
          <cell r="D36" t="str">
            <v>PM-FUSDINRPTSWCH</v>
          </cell>
          <cell r="E36">
            <v>2</v>
          </cell>
        </row>
        <row r="37">
          <cell r="D37" t="str">
            <v>PM-GENIELIFT</v>
          </cell>
          <cell r="E37">
            <v>1</v>
          </cell>
        </row>
        <row r="38">
          <cell r="D38" t="str">
            <v>PM-GEOTHERMAL</v>
          </cell>
          <cell r="E38">
            <v>1</v>
          </cell>
        </row>
        <row r="39">
          <cell r="D39" t="str">
            <v>PM-GREASETRAP</v>
          </cell>
          <cell r="E39">
            <v>1</v>
          </cell>
        </row>
        <row r="40">
          <cell r="D40" t="str">
            <v>PM-GROOFMPCC</v>
          </cell>
          <cell r="E40">
            <v>1</v>
          </cell>
        </row>
        <row r="41">
          <cell r="D41" t="str">
            <v>PM-HANDDRYER</v>
          </cell>
          <cell r="E41">
            <v>7</v>
          </cell>
        </row>
        <row r="42">
          <cell r="D42" t="str">
            <v>PM-HORTMPCC</v>
          </cell>
          <cell r="E42">
            <v>1</v>
          </cell>
        </row>
        <row r="43">
          <cell r="D43" t="str">
            <v>PM-HXPLT</v>
          </cell>
          <cell r="E43">
            <v>3</v>
          </cell>
        </row>
        <row r="44">
          <cell r="D44" t="str">
            <v>PM-IRRIGATION</v>
          </cell>
          <cell r="E44">
            <v>6</v>
          </cell>
        </row>
        <row r="45">
          <cell r="D45" t="str">
            <v>PM-KITCHENHOOD</v>
          </cell>
          <cell r="E45">
            <v>1</v>
          </cell>
        </row>
        <row r="46">
          <cell r="D46" t="str">
            <v>PM-LAV</v>
          </cell>
          <cell r="E46">
            <v>24</v>
          </cell>
        </row>
        <row r="47">
          <cell r="D47" t="str">
            <v>PM-LOADINGDOCK</v>
          </cell>
          <cell r="E47">
            <v>1</v>
          </cell>
        </row>
        <row r="48">
          <cell r="D48" t="str">
            <v>PM-MCC</v>
          </cell>
          <cell r="E48">
            <v>1</v>
          </cell>
        </row>
        <row r="49">
          <cell r="D49" t="str">
            <v>PM-OVDDOORELEC</v>
          </cell>
          <cell r="E49">
            <v>11</v>
          </cell>
        </row>
        <row r="50">
          <cell r="D50" t="str">
            <v>PM-OWS</v>
          </cell>
          <cell r="E50">
            <v>1</v>
          </cell>
        </row>
        <row r="51">
          <cell r="D51" t="str">
            <v>PM-PANELBOARD</v>
          </cell>
          <cell r="E51">
            <v>8</v>
          </cell>
        </row>
        <row r="52">
          <cell r="D52" t="str">
            <v>PM-PUMPCEN</v>
          </cell>
          <cell r="E52">
            <v>24</v>
          </cell>
        </row>
        <row r="53">
          <cell r="D53" t="str">
            <v>PM-PUMPFIRE</v>
          </cell>
          <cell r="E53">
            <v>2</v>
          </cell>
        </row>
        <row r="54">
          <cell r="D54" t="str">
            <v>PM-RADEL</v>
          </cell>
          <cell r="E54">
            <v>1</v>
          </cell>
        </row>
        <row r="55">
          <cell r="D55" t="str">
            <v>PM-REFGFREEZER</v>
          </cell>
          <cell r="E55">
            <v>2</v>
          </cell>
        </row>
        <row r="56">
          <cell r="D56" t="str">
            <v>PM-SECURITYALARM</v>
          </cell>
          <cell r="E56">
            <v>1</v>
          </cell>
        </row>
        <row r="57">
          <cell r="D57" t="str">
            <v>PM-SHOWER</v>
          </cell>
          <cell r="E57">
            <v>10</v>
          </cell>
        </row>
        <row r="58">
          <cell r="D58" t="str">
            <v>PM-SPEEDDRIVE</v>
          </cell>
          <cell r="E58">
            <v>9</v>
          </cell>
        </row>
        <row r="59">
          <cell r="D59" t="str">
            <v>PM-SUMPPUMP</v>
          </cell>
          <cell r="E59">
            <v>7</v>
          </cell>
        </row>
        <row r="60">
          <cell r="D60" t="str">
            <v>PM-TANKFUEL</v>
          </cell>
          <cell r="E60">
            <v>2</v>
          </cell>
        </row>
        <row r="61">
          <cell r="D61" t="str">
            <v>PM-TOILET</v>
          </cell>
          <cell r="E61">
            <v>20</v>
          </cell>
        </row>
        <row r="62">
          <cell r="D62" t="str">
            <v>PM-TRANSFORMER</v>
          </cell>
          <cell r="E62">
            <v>1</v>
          </cell>
        </row>
        <row r="63">
          <cell r="D63" t="str">
            <v>PM-UHHW</v>
          </cell>
          <cell r="E63">
            <v>3</v>
          </cell>
        </row>
        <row r="64">
          <cell r="D64" t="str">
            <v>PM-URINAL</v>
          </cell>
          <cell r="E64">
            <v>5</v>
          </cell>
        </row>
        <row r="65">
          <cell r="D65" t="str">
            <v>PM-WATERTREATMENT</v>
          </cell>
          <cell r="E6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COV Palette">
      <a:dk1>
        <a:sysClr val="windowText" lastClr="000000"/>
      </a:dk1>
      <a:lt1>
        <a:srgbClr val="FFFFFF"/>
      </a:lt1>
      <a:dk2>
        <a:srgbClr val="204C8A"/>
      </a:dk2>
      <a:lt2>
        <a:srgbClr val="638A47"/>
      </a:lt2>
      <a:accent1>
        <a:srgbClr val="0082C7"/>
      </a:accent1>
      <a:accent2>
        <a:srgbClr val="6CB33F"/>
      </a:accent2>
      <a:accent3>
        <a:srgbClr val="F9B332"/>
      </a:accent3>
      <a:accent4>
        <a:srgbClr val="F25929"/>
      </a:accent4>
      <a:accent5>
        <a:srgbClr val="D43824"/>
      </a:accent5>
      <a:accent6>
        <a:srgbClr val="55472F"/>
      </a:accent6>
      <a:hlink>
        <a:srgbClr val="69ADB0"/>
      </a:hlink>
      <a:folHlink>
        <a:srgbClr val="9F26B5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Q31"/>
  <sheetViews>
    <sheetView showGridLines="0" tabSelected="1" zoomScale="105" zoomScaleNormal="105" workbookViewId="0"/>
  </sheetViews>
  <sheetFormatPr defaultColWidth="9" defaultRowHeight="12.75" outlineLevelCol="1" x14ac:dyDescent="0.2"/>
  <cols>
    <col min="1" max="1" width="65.28515625" style="29" customWidth="1"/>
    <col min="2" max="2" width="2.85546875" style="29" customWidth="1"/>
    <col min="3" max="3" width="15.5703125" style="29" customWidth="1"/>
    <col min="4" max="4" width="2.42578125" style="30" customWidth="1"/>
    <col min="5" max="5" width="13.5703125" style="29" customWidth="1"/>
    <col min="6" max="6" width="2.28515625" style="29" hidden="1" customWidth="1" outlineLevel="1"/>
    <col min="7" max="7" width="15.85546875" style="29" hidden="1" customWidth="1" outlineLevel="1"/>
    <col min="8" max="8" width="2.42578125" style="29" customWidth="1" collapsed="1"/>
    <col min="9" max="9" width="14.140625" style="29" customWidth="1"/>
    <col min="10" max="10" width="3.140625" style="29" customWidth="1"/>
    <col min="11" max="11" width="39.5703125" style="29" customWidth="1"/>
    <col min="12" max="12" width="2.42578125" style="29" customWidth="1"/>
    <col min="13" max="13" width="2.5703125" style="29" customWidth="1"/>
    <col min="14" max="14" width="25" style="29" customWidth="1"/>
    <col min="15" max="15" width="6.85546875" style="29" customWidth="1"/>
    <col min="16" max="16" width="14.42578125" style="29" customWidth="1"/>
    <col min="17" max="17" width="30.85546875" style="29" customWidth="1"/>
    <col min="18" max="16384" width="9" style="29"/>
  </cols>
  <sheetData>
    <row r="1" spans="1:17" ht="18" x14ac:dyDescent="0.2">
      <c r="A1" s="28" t="s">
        <v>210</v>
      </c>
    </row>
    <row r="2" spans="1:17" ht="15.75" customHeight="1" x14ac:dyDescent="0.2">
      <c r="A2" s="31" t="s">
        <v>208</v>
      </c>
      <c r="C2" s="341" t="s">
        <v>211</v>
      </c>
    </row>
    <row r="3" spans="1:17" ht="14.25" customHeight="1" x14ac:dyDescent="0.2">
      <c r="A3" s="32" t="s">
        <v>130</v>
      </c>
      <c r="C3" s="341"/>
      <c r="K3" s="35" t="s">
        <v>62</v>
      </c>
      <c r="L3" s="35"/>
    </row>
    <row r="4" spans="1:17" ht="15" x14ac:dyDescent="0.25">
      <c r="B4" s="33"/>
      <c r="C4" s="34"/>
      <c r="E4" s="34"/>
    </row>
    <row r="5" spans="1:17" ht="28.5" x14ac:dyDescent="0.2">
      <c r="A5" s="36"/>
      <c r="C5" s="37" t="s">
        <v>203</v>
      </c>
      <c r="D5" s="38"/>
      <c r="E5" s="39" t="s">
        <v>204</v>
      </c>
      <c r="F5" s="40"/>
      <c r="G5" s="41"/>
      <c r="H5" s="40"/>
      <c r="I5" s="42" t="s">
        <v>194</v>
      </c>
      <c r="K5" s="43"/>
      <c r="L5" s="43"/>
      <c r="M5" s="317" t="s">
        <v>215</v>
      </c>
      <c r="N5" s="315"/>
      <c r="O5" s="308"/>
      <c r="P5" s="308"/>
      <c r="Q5" s="342" t="s">
        <v>219</v>
      </c>
    </row>
    <row r="6" spans="1:17" ht="14.25" x14ac:dyDescent="0.2">
      <c r="A6" s="44" t="s">
        <v>72</v>
      </c>
      <c r="B6" s="45"/>
      <c r="K6" s="46"/>
      <c r="L6" s="46"/>
      <c r="M6" s="309"/>
      <c r="N6" s="318" t="s">
        <v>216</v>
      </c>
      <c r="O6" s="319"/>
      <c r="P6" s="310">
        <f>+'4_Affordability - Year 1'!B16*25000</f>
        <v>0</v>
      </c>
      <c r="Q6" s="343"/>
    </row>
    <row r="7" spans="1:17" s="53" customFormat="1" ht="14.25" x14ac:dyDescent="0.2">
      <c r="A7" s="47" t="s">
        <v>65</v>
      </c>
      <c r="B7" s="48"/>
      <c r="C7" s="80"/>
      <c r="D7" s="50"/>
      <c r="E7" s="80"/>
      <c r="F7" s="51"/>
      <c r="G7" s="49"/>
      <c r="H7" s="51"/>
      <c r="I7" s="52">
        <f>SUM(,G7,E7,C7)</f>
        <v>0</v>
      </c>
      <c r="K7" s="54"/>
      <c r="L7" s="54"/>
      <c r="M7" s="309"/>
      <c r="N7" s="318" t="s">
        <v>217</v>
      </c>
      <c r="O7" s="319"/>
      <c r="P7" s="311">
        <f>+'4_Affordability - Year 1'!F16*10000</f>
        <v>0</v>
      </c>
      <c r="Q7" s="343"/>
    </row>
    <row r="8" spans="1:17" s="53" customFormat="1" ht="15.75" x14ac:dyDescent="0.25">
      <c r="A8" s="47" t="s">
        <v>66</v>
      </c>
      <c r="B8" s="48"/>
      <c r="C8" s="55">
        <f>+'3_Capital budget'!C36</f>
        <v>0</v>
      </c>
      <c r="D8" s="56"/>
      <c r="E8" s="55">
        <f>+'3_Capital budget'!F36</f>
        <v>0</v>
      </c>
      <c r="F8" s="57"/>
      <c r="G8" s="55" t="e">
        <f>+'3_Capital budget'!#REF!</f>
        <v>#REF!</v>
      </c>
      <c r="H8" s="57"/>
      <c r="I8" s="58">
        <f>SUM(E8,C8)</f>
        <v>0</v>
      </c>
      <c r="K8" s="54"/>
      <c r="L8" s="54"/>
      <c r="M8" s="312"/>
      <c r="N8" s="313"/>
      <c r="O8" s="313"/>
      <c r="P8" s="316">
        <f>SUM(P6:P7)</f>
        <v>0</v>
      </c>
      <c r="Q8" s="344"/>
    </row>
    <row r="9" spans="1:17" s="53" customFormat="1" x14ac:dyDescent="0.2">
      <c r="C9" s="59">
        <f>SUBTOTAL(9,C7:C8)</f>
        <v>0</v>
      </c>
      <c r="D9" s="60"/>
      <c r="E9" s="59">
        <f>SUBTOTAL(9,E7:E8)</f>
        <v>0</v>
      </c>
      <c r="F9" s="61"/>
      <c r="G9" s="59" t="e">
        <f>SUBTOTAL(9,G7:G8)</f>
        <v>#REF!</v>
      </c>
      <c r="H9" s="61"/>
      <c r="I9" s="59">
        <f>SUBTOTAL(9,I7:I8)</f>
        <v>0</v>
      </c>
      <c r="K9" s="62"/>
      <c r="L9" s="62"/>
    </row>
    <row r="10" spans="1:17" s="53" customFormat="1" x14ac:dyDescent="0.2">
      <c r="D10" s="63"/>
      <c r="I10" s="61"/>
      <c r="K10" s="62"/>
      <c r="L10" s="62"/>
    </row>
    <row r="11" spans="1:17" s="69" customFormat="1" ht="17.25" customHeight="1" x14ac:dyDescent="0.2">
      <c r="A11" s="64" t="s">
        <v>70</v>
      </c>
      <c r="B11" s="65"/>
      <c r="C11" s="66">
        <f>SUBTOTAL(9,C7:C10)</f>
        <v>0</v>
      </c>
      <c r="D11" s="67"/>
      <c r="E11" s="66">
        <f>SUBTOTAL(9,E7:E10)</f>
        <v>0</v>
      </c>
      <c r="F11" s="68"/>
      <c r="G11" s="66" t="e">
        <f>SUBTOTAL(9,G7:G10)</f>
        <v>#REF!</v>
      </c>
      <c r="H11" s="68"/>
      <c r="I11" s="66">
        <f>SUBTOTAL(9,I7:I10)</f>
        <v>0</v>
      </c>
      <c r="K11" s="70"/>
      <c r="L11" s="70"/>
    </row>
    <row r="12" spans="1:17" s="53" customFormat="1" x14ac:dyDescent="0.2">
      <c r="D12" s="63"/>
      <c r="I12" s="61"/>
      <c r="K12" s="62"/>
      <c r="L12" s="62"/>
    </row>
    <row r="13" spans="1:17" s="53" customFormat="1" x14ac:dyDescent="0.2">
      <c r="A13" s="36" t="s">
        <v>73</v>
      </c>
      <c r="B13" s="71"/>
      <c r="D13" s="63"/>
      <c r="I13" s="61"/>
      <c r="K13" s="62"/>
      <c r="L13" s="62"/>
    </row>
    <row r="14" spans="1:17" s="53" customFormat="1" x14ac:dyDescent="0.2">
      <c r="A14" s="47" t="s">
        <v>125</v>
      </c>
      <c r="B14" s="48"/>
      <c r="C14" s="72">
        <f>+C7</f>
        <v>0</v>
      </c>
      <c r="D14" s="56"/>
      <c r="E14" s="72">
        <f>+E7</f>
        <v>0</v>
      </c>
      <c r="F14" s="57"/>
      <c r="G14" s="72">
        <f>+G7</f>
        <v>0</v>
      </c>
      <c r="H14" s="57"/>
      <c r="I14" s="52">
        <f>SUM(,G14,E14,C14)</f>
        <v>0</v>
      </c>
      <c r="K14" s="314"/>
      <c r="L14" s="54"/>
    </row>
    <row r="15" spans="1:17" s="53" customFormat="1" x14ac:dyDescent="0.2">
      <c r="A15" s="47" t="s">
        <v>129</v>
      </c>
      <c r="B15" s="48"/>
      <c r="C15" s="80"/>
      <c r="D15" s="63"/>
      <c r="E15" s="80"/>
      <c r="G15" s="49"/>
      <c r="I15" s="52">
        <f t="shared" ref="I15:I22" si="0">SUM(,G15,E15,C15)</f>
        <v>0</v>
      </c>
      <c r="K15" s="314"/>
      <c r="L15" s="54"/>
    </row>
    <row r="16" spans="1:17" s="53" customFormat="1" x14ac:dyDescent="0.2">
      <c r="A16" s="47" t="s">
        <v>207</v>
      </c>
      <c r="B16" s="48"/>
      <c r="C16" s="80"/>
      <c r="D16" s="63"/>
      <c r="E16" s="80"/>
      <c r="G16" s="49"/>
      <c r="I16" s="52">
        <f t="shared" si="0"/>
        <v>0</v>
      </c>
      <c r="K16" s="314"/>
      <c r="L16" s="54"/>
    </row>
    <row r="17" spans="1:12" s="53" customFormat="1" x14ac:dyDescent="0.2">
      <c r="A17" s="47" t="s">
        <v>113</v>
      </c>
      <c r="B17" s="48"/>
      <c r="C17" s="80"/>
      <c r="D17" s="63"/>
      <c r="E17" s="80"/>
      <c r="G17" s="49"/>
      <c r="I17" s="52">
        <f t="shared" si="0"/>
        <v>0</v>
      </c>
      <c r="K17" s="314"/>
      <c r="L17" s="54"/>
    </row>
    <row r="18" spans="1:12" s="53" customFormat="1" x14ac:dyDescent="0.2">
      <c r="A18" s="47" t="s">
        <v>128</v>
      </c>
      <c r="B18" s="48"/>
      <c r="C18" s="80"/>
      <c r="D18" s="63"/>
      <c r="E18" s="80"/>
      <c r="G18" s="49"/>
      <c r="I18" s="52">
        <f t="shared" si="0"/>
        <v>0</v>
      </c>
      <c r="K18" s="314"/>
      <c r="L18" s="54"/>
    </row>
    <row r="19" spans="1:12" s="53" customFormat="1" x14ac:dyDescent="0.2">
      <c r="A19" s="81" t="s">
        <v>126</v>
      </c>
      <c r="B19" s="48"/>
      <c r="C19" s="80"/>
      <c r="D19" s="63"/>
      <c r="E19" s="80"/>
      <c r="G19" s="49"/>
      <c r="I19" s="52">
        <f t="shared" si="0"/>
        <v>0</v>
      </c>
      <c r="K19" s="314"/>
      <c r="L19" s="54"/>
    </row>
    <row r="20" spans="1:12" s="53" customFormat="1" x14ac:dyDescent="0.2">
      <c r="A20" s="81" t="s">
        <v>126</v>
      </c>
      <c r="B20" s="48"/>
      <c r="C20" s="80"/>
      <c r="D20" s="63"/>
      <c r="E20" s="80"/>
      <c r="G20" s="49"/>
      <c r="I20" s="52">
        <f t="shared" si="0"/>
        <v>0</v>
      </c>
      <c r="K20" s="314"/>
      <c r="L20" s="54"/>
    </row>
    <row r="21" spans="1:12" s="53" customFormat="1" x14ac:dyDescent="0.2">
      <c r="A21" s="81" t="s">
        <v>126</v>
      </c>
      <c r="B21" s="48"/>
      <c r="C21" s="80"/>
      <c r="D21" s="63"/>
      <c r="E21" s="80"/>
      <c r="G21" s="49"/>
      <c r="I21" s="52">
        <f t="shared" si="0"/>
        <v>0</v>
      </c>
      <c r="K21" s="314"/>
      <c r="L21" s="54"/>
    </row>
    <row r="22" spans="1:12" s="53" customFormat="1" x14ac:dyDescent="0.2">
      <c r="A22" s="47" t="s">
        <v>114</v>
      </c>
      <c r="B22" s="48"/>
      <c r="C22" s="82"/>
      <c r="D22" s="63"/>
      <c r="E22" s="82"/>
      <c r="G22" s="73" t="s">
        <v>186</v>
      </c>
      <c r="I22" s="58">
        <f t="shared" si="0"/>
        <v>0</v>
      </c>
      <c r="K22" s="4" t="s">
        <v>218</v>
      </c>
      <c r="L22" s="54"/>
    </row>
    <row r="23" spans="1:12" s="53" customFormat="1" x14ac:dyDescent="0.2">
      <c r="A23" s="74" t="s">
        <v>71</v>
      </c>
      <c r="B23" s="74"/>
      <c r="C23" s="75">
        <f>SUBTOTAL(9,C14:C22)</f>
        <v>0</v>
      </c>
      <c r="D23" s="60"/>
      <c r="E23" s="75">
        <f>SUBTOTAL(9,E14:E22)</f>
        <v>0</v>
      </c>
      <c r="F23" s="61"/>
      <c r="G23" s="75">
        <f>SUBTOTAL(9,G14:G22)</f>
        <v>0</v>
      </c>
      <c r="H23" s="61"/>
      <c r="I23" s="75">
        <f>SUBTOTAL(9,I14:I22)</f>
        <v>0</v>
      </c>
    </row>
    <row r="24" spans="1:12" s="53" customFormat="1" x14ac:dyDescent="0.2">
      <c r="C24" s="76"/>
      <c r="D24" s="63"/>
      <c r="E24" s="76"/>
      <c r="G24" s="76"/>
      <c r="I24" s="61"/>
    </row>
    <row r="25" spans="1:12" s="69" customFormat="1" ht="17.25" customHeight="1" x14ac:dyDescent="0.2">
      <c r="A25" s="64" t="s">
        <v>74</v>
      </c>
      <c r="B25" s="65"/>
      <c r="C25" s="66">
        <f>SUBTOTAL(9,C13:C24)</f>
        <v>0</v>
      </c>
      <c r="D25" s="67"/>
      <c r="E25" s="66">
        <f>SUBTOTAL(9,E13:E24)</f>
        <v>0</v>
      </c>
      <c r="F25" s="68"/>
      <c r="G25" s="66">
        <f>SUBTOTAL(9,G13:G24)</f>
        <v>0</v>
      </c>
      <c r="H25" s="68"/>
      <c r="I25" s="66">
        <f>SUBTOTAL(9,I13:I24)</f>
        <v>0</v>
      </c>
    </row>
    <row r="26" spans="1:12" s="53" customFormat="1" x14ac:dyDescent="0.2">
      <c r="D26" s="63"/>
      <c r="I26" s="61"/>
    </row>
    <row r="27" spans="1:12" s="69" customFormat="1" ht="18" customHeight="1" x14ac:dyDescent="0.2">
      <c r="A27" s="64" t="s">
        <v>206</v>
      </c>
      <c r="B27" s="65"/>
      <c r="C27" s="66">
        <f>+C25-C11</f>
        <v>0</v>
      </c>
      <c r="D27" s="67"/>
      <c r="E27" s="66">
        <f>+E25-E11</f>
        <v>0</v>
      </c>
      <c r="F27" s="68"/>
      <c r="G27" s="66" t="e">
        <f>+G25-G11</f>
        <v>#REF!</v>
      </c>
      <c r="H27" s="68"/>
      <c r="I27" s="66">
        <f>+I25-I11</f>
        <v>0</v>
      </c>
    </row>
    <row r="29" spans="1:12" x14ac:dyDescent="0.2">
      <c r="A29" s="77" t="s">
        <v>187</v>
      </c>
      <c r="B29" s="78"/>
      <c r="C29" s="335">
        <f>MIN('2_Cash flow'!G74:BN74)</f>
        <v>0</v>
      </c>
      <c r="D29" s="336"/>
      <c r="E29" s="337"/>
    </row>
    <row r="30" spans="1:12" x14ac:dyDescent="0.2">
      <c r="D30" s="79"/>
    </row>
    <row r="31" spans="1:12" x14ac:dyDescent="0.2">
      <c r="A31" s="77" t="str">
        <f>CONCATENATE("Year 1 mortgage subsidy required (per unit / per month), ",'2_Cash flow'!E6,"  $")</f>
        <v>Year 1 mortgage subsidy required (per unit / per month), 2025  $</v>
      </c>
      <c r="C31" s="338" t="str">
        <f>IFERROR(('2_Cash flow'!G56/'2_Cash flow'!C39/12),"")</f>
        <v/>
      </c>
      <c r="D31" s="339"/>
      <c r="E31" s="340"/>
    </row>
  </sheetData>
  <sheetProtection algorithmName="SHA-512" hashValue="0HGNE6SauZcxjl3gakFNjHfAW2xxYTE0U3kFbjl7tSq8e5W8pR4Cj+t74/GOEG617je+giGP5eRHUwNHTOLH5g==" saltValue="NaM3/C07ViF0iGtNMddiWg==" spinCount="100000" sheet="1" objects="1" scenarios="1"/>
  <mergeCells count="4">
    <mergeCell ref="C29:E29"/>
    <mergeCell ref="C31:E31"/>
    <mergeCell ref="C2:C3"/>
    <mergeCell ref="Q5:Q8"/>
  </mergeCells>
  <conditionalFormatting sqref="C29:E29">
    <cfRule type="cellIs" dxfId="3" priority="1" operator="lessThan">
      <formula>1</formula>
    </cfRule>
    <cfRule type="cellIs" priority="2" operator="lessThan">
      <formula>1</formula>
    </cfRule>
  </conditionalFormatting>
  <pageMargins left="0.7" right="0.7" top="0.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BN80"/>
  <sheetViews>
    <sheetView showGridLines="0" zoomScaleNormal="100" workbookViewId="0">
      <pane xSplit="6" ySplit="9" topLeftCell="G10" activePane="bottomRight" state="frozen"/>
      <selection pane="topRight" activeCell="G1" sqref="G1"/>
      <selection pane="bottomLeft" activeCell="A10" sqref="A10"/>
      <selection pane="bottomRight" sqref="A1:C1"/>
    </sheetView>
  </sheetViews>
  <sheetFormatPr defaultColWidth="9.140625" defaultRowHeight="12.75" outlineLevelRow="1" outlineLevelCol="1" x14ac:dyDescent="0.2"/>
  <cols>
    <col min="1" max="1" width="5.7109375" style="85" customWidth="1"/>
    <col min="2" max="2" width="56.42578125" style="29" customWidth="1"/>
    <col min="3" max="3" width="12.140625" style="29" bestFit="1" customWidth="1"/>
    <col min="4" max="4" width="16.85546875" style="29" customWidth="1"/>
    <col min="5" max="5" width="9" style="29" customWidth="1"/>
    <col min="6" max="6" width="10.42578125" style="29" customWidth="1"/>
    <col min="7" max="8" width="13.42578125" style="29" customWidth="1"/>
    <col min="9" max="64" width="13.42578125" style="29" customWidth="1" outlineLevel="1"/>
    <col min="65" max="66" width="13.42578125" style="29" customWidth="1"/>
    <col min="67" max="16384" width="9.140625" style="29"/>
  </cols>
  <sheetData>
    <row r="1" spans="1:66" ht="18" x14ac:dyDescent="0.2">
      <c r="A1" s="350" t="s">
        <v>210</v>
      </c>
      <c r="B1" s="350"/>
      <c r="C1" s="350"/>
    </row>
    <row r="2" spans="1:66" ht="15" x14ac:dyDescent="0.25">
      <c r="A2" s="83" t="s">
        <v>185</v>
      </c>
      <c r="E2" s="341" t="s">
        <v>205</v>
      </c>
    </row>
    <row r="3" spans="1:66" ht="14.25" x14ac:dyDescent="0.2">
      <c r="A3" s="44" t="s">
        <v>130</v>
      </c>
      <c r="E3" s="341"/>
      <c r="I3" s="323"/>
      <c r="J3" s="323"/>
      <c r="K3" s="324"/>
      <c r="L3" s="325"/>
      <c r="M3" s="325"/>
      <c r="N3" s="126"/>
      <c r="P3" s="126"/>
      <c r="R3" s="126"/>
    </row>
    <row r="4" spans="1:66" ht="14.25" x14ac:dyDescent="0.2">
      <c r="G4" s="326"/>
      <c r="I4" s="327"/>
      <c r="J4" s="328"/>
      <c r="K4" s="329"/>
      <c r="L4" s="329"/>
      <c r="M4" s="329"/>
      <c r="N4" s="234"/>
      <c r="P4" s="329"/>
      <c r="R4" s="88"/>
    </row>
    <row r="5" spans="1:66" ht="14.25" customHeight="1" x14ac:dyDescent="0.2">
      <c r="C5" s="89"/>
      <c r="D5" s="90" t="s">
        <v>182</v>
      </c>
      <c r="E5" s="201">
        <v>2025</v>
      </c>
      <c r="G5" s="322"/>
      <c r="I5" s="327"/>
      <c r="J5" s="328"/>
      <c r="K5" s="329"/>
      <c r="L5" s="329"/>
      <c r="M5" s="329"/>
      <c r="N5" s="234"/>
      <c r="P5" s="88"/>
      <c r="R5" s="88"/>
    </row>
    <row r="6" spans="1:66" ht="14.25" customHeight="1" x14ac:dyDescent="0.35">
      <c r="C6" s="91"/>
      <c r="D6" s="90" t="s">
        <v>183</v>
      </c>
      <c r="E6" s="202">
        <v>2025</v>
      </c>
      <c r="I6" s="323"/>
      <c r="J6" s="323"/>
      <c r="K6" s="329"/>
      <c r="L6" s="329"/>
      <c r="M6" s="329"/>
      <c r="N6" s="234"/>
      <c r="P6" s="88"/>
      <c r="R6" s="88"/>
    </row>
    <row r="7" spans="1:66" x14ac:dyDescent="0.2">
      <c r="C7" s="92"/>
      <c r="D7" s="93"/>
      <c r="G7" s="326"/>
      <c r="O7" s="326"/>
    </row>
    <row r="8" spans="1:66" s="69" customFormat="1" x14ac:dyDescent="0.2">
      <c r="A8" s="94"/>
      <c r="C8" s="95"/>
      <c r="G8" s="96">
        <f>+E6</f>
        <v>2025</v>
      </c>
      <c r="H8" s="96">
        <f>+E6+1</f>
        <v>2026</v>
      </c>
      <c r="I8" s="96">
        <f t="shared" ref="I8:BN8" si="0">+H8+1</f>
        <v>2027</v>
      </c>
      <c r="J8" s="96">
        <f t="shared" si="0"/>
        <v>2028</v>
      </c>
      <c r="K8" s="96">
        <f t="shared" si="0"/>
        <v>2029</v>
      </c>
      <c r="L8" s="96">
        <f t="shared" si="0"/>
        <v>2030</v>
      </c>
      <c r="M8" s="96">
        <f t="shared" si="0"/>
        <v>2031</v>
      </c>
      <c r="N8" s="96">
        <f t="shared" si="0"/>
        <v>2032</v>
      </c>
      <c r="O8" s="96">
        <f t="shared" si="0"/>
        <v>2033</v>
      </c>
      <c r="P8" s="96">
        <f t="shared" si="0"/>
        <v>2034</v>
      </c>
      <c r="Q8" s="96">
        <f t="shared" si="0"/>
        <v>2035</v>
      </c>
      <c r="R8" s="96">
        <f t="shared" si="0"/>
        <v>2036</v>
      </c>
      <c r="S8" s="96">
        <f t="shared" si="0"/>
        <v>2037</v>
      </c>
      <c r="T8" s="96">
        <f t="shared" si="0"/>
        <v>2038</v>
      </c>
      <c r="U8" s="96">
        <f t="shared" si="0"/>
        <v>2039</v>
      </c>
      <c r="V8" s="97">
        <f t="shared" si="0"/>
        <v>2040</v>
      </c>
      <c r="W8" s="96">
        <f t="shared" si="0"/>
        <v>2041</v>
      </c>
      <c r="X8" s="96">
        <f t="shared" si="0"/>
        <v>2042</v>
      </c>
      <c r="Y8" s="96">
        <f t="shared" si="0"/>
        <v>2043</v>
      </c>
      <c r="Z8" s="96">
        <f t="shared" si="0"/>
        <v>2044</v>
      </c>
      <c r="AA8" s="96">
        <f t="shared" si="0"/>
        <v>2045</v>
      </c>
      <c r="AB8" s="96">
        <f t="shared" si="0"/>
        <v>2046</v>
      </c>
      <c r="AC8" s="96">
        <f t="shared" si="0"/>
        <v>2047</v>
      </c>
      <c r="AD8" s="96">
        <f t="shared" si="0"/>
        <v>2048</v>
      </c>
      <c r="AE8" s="96">
        <f t="shared" si="0"/>
        <v>2049</v>
      </c>
      <c r="AF8" s="96">
        <f t="shared" si="0"/>
        <v>2050</v>
      </c>
      <c r="AG8" s="96">
        <f t="shared" si="0"/>
        <v>2051</v>
      </c>
      <c r="AH8" s="96">
        <f t="shared" si="0"/>
        <v>2052</v>
      </c>
      <c r="AI8" s="96">
        <f t="shared" si="0"/>
        <v>2053</v>
      </c>
      <c r="AJ8" s="96">
        <f t="shared" si="0"/>
        <v>2054</v>
      </c>
      <c r="AK8" s="96">
        <f t="shared" si="0"/>
        <v>2055</v>
      </c>
      <c r="AL8" s="96">
        <f t="shared" si="0"/>
        <v>2056</v>
      </c>
      <c r="AM8" s="96">
        <f t="shared" si="0"/>
        <v>2057</v>
      </c>
      <c r="AN8" s="96">
        <f t="shared" si="0"/>
        <v>2058</v>
      </c>
      <c r="AO8" s="96">
        <f t="shared" si="0"/>
        <v>2059</v>
      </c>
      <c r="AP8" s="96">
        <f t="shared" si="0"/>
        <v>2060</v>
      </c>
      <c r="AQ8" s="96">
        <f t="shared" si="0"/>
        <v>2061</v>
      </c>
      <c r="AR8" s="96">
        <f t="shared" si="0"/>
        <v>2062</v>
      </c>
      <c r="AS8" s="96">
        <f t="shared" si="0"/>
        <v>2063</v>
      </c>
      <c r="AT8" s="96">
        <f t="shared" si="0"/>
        <v>2064</v>
      </c>
      <c r="AU8" s="96">
        <f t="shared" si="0"/>
        <v>2065</v>
      </c>
      <c r="AV8" s="96">
        <f t="shared" si="0"/>
        <v>2066</v>
      </c>
      <c r="AW8" s="96">
        <f t="shared" si="0"/>
        <v>2067</v>
      </c>
      <c r="AX8" s="96">
        <f t="shared" si="0"/>
        <v>2068</v>
      </c>
      <c r="AY8" s="96">
        <f t="shared" si="0"/>
        <v>2069</v>
      </c>
      <c r="AZ8" s="96">
        <f t="shared" si="0"/>
        <v>2070</v>
      </c>
      <c r="BA8" s="96">
        <f t="shared" si="0"/>
        <v>2071</v>
      </c>
      <c r="BB8" s="96">
        <f t="shared" si="0"/>
        <v>2072</v>
      </c>
      <c r="BC8" s="96">
        <f t="shared" si="0"/>
        <v>2073</v>
      </c>
      <c r="BD8" s="96">
        <f t="shared" si="0"/>
        <v>2074</v>
      </c>
      <c r="BE8" s="96">
        <f t="shared" si="0"/>
        <v>2075</v>
      </c>
      <c r="BF8" s="96">
        <f t="shared" si="0"/>
        <v>2076</v>
      </c>
      <c r="BG8" s="96">
        <f t="shared" si="0"/>
        <v>2077</v>
      </c>
      <c r="BH8" s="96">
        <f t="shared" si="0"/>
        <v>2078</v>
      </c>
      <c r="BI8" s="96">
        <f t="shared" si="0"/>
        <v>2079</v>
      </c>
      <c r="BJ8" s="96">
        <f t="shared" si="0"/>
        <v>2080</v>
      </c>
      <c r="BK8" s="96">
        <f t="shared" si="0"/>
        <v>2081</v>
      </c>
      <c r="BL8" s="96">
        <f t="shared" si="0"/>
        <v>2082</v>
      </c>
      <c r="BM8" s="96">
        <f t="shared" si="0"/>
        <v>2083</v>
      </c>
      <c r="BN8" s="96">
        <f t="shared" si="0"/>
        <v>2084</v>
      </c>
    </row>
    <row r="9" spans="1:66" s="86" customFormat="1" ht="31.9" customHeight="1" x14ac:dyDescent="0.2">
      <c r="A9" s="98" t="s">
        <v>75</v>
      </c>
      <c r="B9" s="99" t="s">
        <v>1</v>
      </c>
      <c r="C9" s="100" t="s">
        <v>2</v>
      </c>
      <c r="D9" s="100" t="s">
        <v>202</v>
      </c>
      <c r="E9" s="101" t="s">
        <v>76</v>
      </c>
      <c r="F9" s="101"/>
      <c r="G9" s="99" t="s">
        <v>69</v>
      </c>
      <c r="H9" s="99" t="s">
        <v>3</v>
      </c>
      <c r="I9" s="99" t="s">
        <v>4</v>
      </c>
      <c r="J9" s="99" t="s">
        <v>5</v>
      </c>
      <c r="K9" s="99" t="s">
        <v>6</v>
      </c>
      <c r="L9" s="99" t="s">
        <v>7</v>
      </c>
      <c r="M9" s="99" t="s">
        <v>8</v>
      </c>
      <c r="N9" s="99" t="s">
        <v>9</v>
      </c>
      <c r="O9" s="99" t="s">
        <v>10</v>
      </c>
      <c r="P9" s="99" t="s">
        <v>11</v>
      </c>
      <c r="Q9" s="99" t="s">
        <v>12</v>
      </c>
      <c r="R9" s="99" t="s">
        <v>13</v>
      </c>
      <c r="S9" s="99" t="s">
        <v>14</v>
      </c>
      <c r="T9" s="99" t="s">
        <v>15</v>
      </c>
      <c r="U9" s="99" t="s">
        <v>16</v>
      </c>
      <c r="V9" s="99" t="s">
        <v>17</v>
      </c>
      <c r="W9" s="99" t="s">
        <v>18</v>
      </c>
      <c r="X9" s="99" t="s">
        <v>19</v>
      </c>
      <c r="Y9" s="99" t="s">
        <v>20</v>
      </c>
      <c r="Z9" s="99" t="s">
        <v>21</v>
      </c>
      <c r="AA9" s="99" t="s">
        <v>22</v>
      </c>
      <c r="AB9" s="99" t="s">
        <v>23</v>
      </c>
      <c r="AC9" s="99" t="s">
        <v>24</v>
      </c>
      <c r="AD9" s="99" t="s">
        <v>25</v>
      </c>
      <c r="AE9" s="99" t="s">
        <v>26</v>
      </c>
      <c r="AF9" s="99" t="s">
        <v>27</v>
      </c>
      <c r="AG9" s="99" t="s">
        <v>28</v>
      </c>
      <c r="AH9" s="99" t="s">
        <v>29</v>
      </c>
      <c r="AI9" s="99" t="s">
        <v>30</v>
      </c>
      <c r="AJ9" s="99" t="s">
        <v>31</v>
      </c>
      <c r="AK9" s="99" t="s">
        <v>32</v>
      </c>
      <c r="AL9" s="99" t="s">
        <v>33</v>
      </c>
      <c r="AM9" s="99" t="s">
        <v>34</v>
      </c>
      <c r="AN9" s="99" t="s">
        <v>35</v>
      </c>
      <c r="AO9" s="99" t="s">
        <v>36</v>
      </c>
      <c r="AP9" s="99" t="s">
        <v>37</v>
      </c>
      <c r="AQ9" s="99" t="s">
        <v>38</v>
      </c>
      <c r="AR9" s="99" t="s">
        <v>39</v>
      </c>
      <c r="AS9" s="99" t="s">
        <v>40</v>
      </c>
      <c r="AT9" s="99" t="s">
        <v>41</v>
      </c>
      <c r="AU9" s="99" t="s">
        <v>42</v>
      </c>
      <c r="AV9" s="99" t="s">
        <v>43</v>
      </c>
      <c r="AW9" s="99" t="s">
        <v>44</v>
      </c>
      <c r="AX9" s="99" t="s">
        <v>45</v>
      </c>
      <c r="AY9" s="99" t="s">
        <v>46</v>
      </c>
      <c r="AZ9" s="99" t="s">
        <v>47</v>
      </c>
      <c r="BA9" s="99" t="s">
        <v>48</v>
      </c>
      <c r="BB9" s="99" t="s">
        <v>49</v>
      </c>
      <c r="BC9" s="99" t="s">
        <v>50</v>
      </c>
      <c r="BD9" s="99" t="s">
        <v>51</v>
      </c>
      <c r="BE9" s="99" t="s">
        <v>52</v>
      </c>
      <c r="BF9" s="99" t="s">
        <v>53</v>
      </c>
      <c r="BG9" s="99" t="s">
        <v>54</v>
      </c>
      <c r="BH9" s="99" t="s">
        <v>55</v>
      </c>
      <c r="BI9" s="99" t="s">
        <v>56</v>
      </c>
      <c r="BJ9" s="99" t="s">
        <v>57</v>
      </c>
      <c r="BK9" s="99" t="s">
        <v>58</v>
      </c>
      <c r="BL9" s="99" t="s">
        <v>59</v>
      </c>
      <c r="BM9" s="99" t="s">
        <v>60</v>
      </c>
      <c r="BN9" s="99" t="s">
        <v>61</v>
      </c>
    </row>
    <row r="10" spans="1:66" x14ac:dyDescent="0.2">
      <c r="A10" s="102">
        <v>1</v>
      </c>
      <c r="B10" s="103" t="s">
        <v>99</v>
      </c>
      <c r="C10" s="104">
        <f>+'4_Affordability - Year 1'!B11</f>
        <v>0</v>
      </c>
      <c r="D10" s="105">
        <f>+'4_Affordability - Year 1'!C11</f>
        <v>0</v>
      </c>
      <c r="E10" s="203"/>
      <c r="F10" s="106"/>
      <c r="G10" s="107">
        <f>+$C10*$D10*12*(1+$E10)^(E$6-$E$5)</f>
        <v>0</v>
      </c>
      <c r="H10" s="107">
        <f t="shared" ref="H10:AM15" si="1">+G10*(1+$E10)</f>
        <v>0</v>
      </c>
      <c r="I10" s="107">
        <f t="shared" si="1"/>
        <v>0</v>
      </c>
      <c r="J10" s="107">
        <f t="shared" si="1"/>
        <v>0</v>
      </c>
      <c r="K10" s="107">
        <f t="shared" si="1"/>
        <v>0</v>
      </c>
      <c r="L10" s="107">
        <f t="shared" si="1"/>
        <v>0</v>
      </c>
      <c r="M10" s="107">
        <f t="shared" si="1"/>
        <v>0</v>
      </c>
      <c r="N10" s="107">
        <f t="shared" si="1"/>
        <v>0</v>
      </c>
      <c r="O10" s="107">
        <f t="shared" si="1"/>
        <v>0</v>
      </c>
      <c r="P10" s="107">
        <f t="shared" si="1"/>
        <v>0</v>
      </c>
      <c r="Q10" s="107">
        <f t="shared" si="1"/>
        <v>0</v>
      </c>
      <c r="R10" s="107">
        <f t="shared" si="1"/>
        <v>0</v>
      </c>
      <c r="S10" s="107">
        <f t="shared" si="1"/>
        <v>0</v>
      </c>
      <c r="T10" s="107">
        <f t="shared" si="1"/>
        <v>0</v>
      </c>
      <c r="U10" s="107">
        <f t="shared" si="1"/>
        <v>0</v>
      </c>
      <c r="V10" s="107">
        <f t="shared" si="1"/>
        <v>0</v>
      </c>
      <c r="W10" s="107">
        <f t="shared" si="1"/>
        <v>0</v>
      </c>
      <c r="X10" s="107">
        <f t="shared" si="1"/>
        <v>0</v>
      </c>
      <c r="Y10" s="107">
        <f t="shared" si="1"/>
        <v>0</v>
      </c>
      <c r="Z10" s="107">
        <f t="shared" si="1"/>
        <v>0</v>
      </c>
      <c r="AA10" s="107">
        <f t="shared" si="1"/>
        <v>0</v>
      </c>
      <c r="AB10" s="107">
        <f t="shared" si="1"/>
        <v>0</v>
      </c>
      <c r="AC10" s="107">
        <f t="shared" si="1"/>
        <v>0</v>
      </c>
      <c r="AD10" s="107">
        <f t="shared" si="1"/>
        <v>0</v>
      </c>
      <c r="AE10" s="107">
        <f t="shared" si="1"/>
        <v>0</v>
      </c>
      <c r="AF10" s="107">
        <f t="shared" si="1"/>
        <v>0</v>
      </c>
      <c r="AG10" s="107">
        <f t="shared" si="1"/>
        <v>0</v>
      </c>
      <c r="AH10" s="107">
        <f t="shared" si="1"/>
        <v>0</v>
      </c>
      <c r="AI10" s="107">
        <f t="shared" si="1"/>
        <v>0</v>
      </c>
      <c r="AJ10" s="107">
        <f t="shared" si="1"/>
        <v>0</v>
      </c>
      <c r="AK10" s="107">
        <f t="shared" si="1"/>
        <v>0</v>
      </c>
      <c r="AL10" s="107">
        <f t="shared" si="1"/>
        <v>0</v>
      </c>
      <c r="AM10" s="107">
        <f t="shared" si="1"/>
        <v>0</v>
      </c>
      <c r="AN10" s="107">
        <f t="shared" ref="AN10:BN15" si="2">+AM10*(1+$E10)</f>
        <v>0</v>
      </c>
      <c r="AO10" s="107">
        <f t="shared" si="2"/>
        <v>0</v>
      </c>
      <c r="AP10" s="107">
        <f t="shared" si="2"/>
        <v>0</v>
      </c>
      <c r="AQ10" s="107">
        <f t="shared" si="2"/>
        <v>0</v>
      </c>
      <c r="AR10" s="107">
        <f t="shared" si="2"/>
        <v>0</v>
      </c>
      <c r="AS10" s="107">
        <f t="shared" si="2"/>
        <v>0</v>
      </c>
      <c r="AT10" s="107">
        <f t="shared" si="2"/>
        <v>0</v>
      </c>
      <c r="AU10" s="107">
        <f t="shared" si="2"/>
        <v>0</v>
      </c>
      <c r="AV10" s="107">
        <f t="shared" si="2"/>
        <v>0</v>
      </c>
      <c r="AW10" s="107">
        <f t="shared" si="2"/>
        <v>0</v>
      </c>
      <c r="AX10" s="107">
        <f t="shared" si="2"/>
        <v>0</v>
      </c>
      <c r="AY10" s="107">
        <f t="shared" si="2"/>
        <v>0</v>
      </c>
      <c r="AZ10" s="107">
        <f t="shared" si="2"/>
        <v>0</v>
      </c>
      <c r="BA10" s="107">
        <f t="shared" si="2"/>
        <v>0</v>
      </c>
      <c r="BB10" s="107">
        <f t="shared" si="2"/>
        <v>0</v>
      </c>
      <c r="BC10" s="107">
        <f t="shared" si="2"/>
        <v>0</v>
      </c>
      <c r="BD10" s="107">
        <f t="shared" si="2"/>
        <v>0</v>
      </c>
      <c r="BE10" s="107">
        <f t="shared" si="2"/>
        <v>0</v>
      </c>
      <c r="BF10" s="107">
        <f t="shared" si="2"/>
        <v>0</v>
      </c>
      <c r="BG10" s="107">
        <f t="shared" si="2"/>
        <v>0</v>
      </c>
      <c r="BH10" s="107">
        <f t="shared" si="2"/>
        <v>0</v>
      </c>
      <c r="BI10" s="107">
        <f t="shared" si="2"/>
        <v>0</v>
      </c>
      <c r="BJ10" s="107">
        <f t="shared" si="2"/>
        <v>0</v>
      </c>
      <c r="BK10" s="107">
        <f t="shared" si="2"/>
        <v>0</v>
      </c>
      <c r="BL10" s="107">
        <f t="shared" si="2"/>
        <v>0</v>
      </c>
      <c r="BM10" s="107">
        <f t="shared" si="2"/>
        <v>0</v>
      </c>
      <c r="BN10" s="107">
        <f t="shared" si="2"/>
        <v>0</v>
      </c>
    </row>
    <row r="11" spans="1:66" x14ac:dyDescent="0.2">
      <c r="A11" s="102">
        <f t="shared" ref="A11:A30" si="3">+A10+1</f>
        <v>2</v>
      </c>
      <c r="B11" s="103" t="s">
        <v>100</v>
      </c>
      <c r="C11" s="104">
        <f>+'4_Affordability - Year 1'!B12</f>
        <v>0</v>
      </c>
      <c r="D11" s="105">
        <f>+'4_Affordability - Year 1'!C12</f>
        <v>0</v>
      </c>
      <c r="E11" s="203"/>
      <c r="F11" s="106"/>
      <c r="G11" s="107">
        <f t="shared" ref="G11:G24" si="4">+$C11*$D11*12*(1+$E11)^(E$6-$E$5)</f>
        <v>0</v>
      </c>
      <c r="H11" s="107">
        <f t="shared" si="1"/>
        <v>0</v>
      </c>
      <c r="I11" s="107">
        <f t="shared" si="1"/>
        <v>0</v>
      </c>
      <c r="J11" s="107">
        <f t="shared" si="1"/>
        <v>0</v>
      </c>
      <c r="K11" s="107">
        <f t="shared" si="1"/>
        <v>0</v>
      </c>
      <c r="L11" s="107">
        <f t="shared" si="1"/>
        <v>0</v>
      </c>
      <c r="M11" s="107">
        <f t="shared" si="1"/>
        <v>0</v>
      </c>
      <c r="N11" s="107">
        <f t="shared" si="1"/>
        <v>0</v>
      </c>
      <c r="O11" s="107">
        <f t="shared" si="1"/>
        <v>0</v>
      </c>
      <c r="P11" s="107">
        <f t="shared" si="1"/>
        <v>0</v>
      </c>
      <c r="Q11" s="107">
        <f t="shared" si="1"/>
        <v>0</v>
      </c>
      <c r="R11" s="107">
        <f t="shared" si="1"/>
        <v>0</v>
      </c>
      <c r="S11" s="107">
        <f t="shared" si="1"/>
        <v>0</v>
      </c>
      <c r="T11" s="107">
        <f t="shared" si="1"/>
        <v>0</v>
      </c>
      <c r="U11" s="107">
        <f t="shared" si="1"/>
        <v>0</v>
      </c>
      <c r="V11" s="107">
        <f t="shared" si="1"/>
        <v>0</v>
      </c>
      <c r="W11" s="107">
        <f t="shared" si="1"/>
        <v>0</v>
      </c>
      <c r="X11" s="107">
        <f t="shared" si="1"/>
        <v>0</v>
      </c>
      <c r="Y11" s="107">
        <f t="shared" si="1"/>
        <v>0</v>
      </c>
      <c r="Z11" s="107">
        <f t="shared" si="1"/>
        <v>0</v>
      </c>
      <c r="AA11" s="107">
        <f t="shared" si="1"/>
        <v>0</v>
      </c>
      <c r="AB11" s="107">
        <f t="shared" si="1"/>
        <v>0</v>
      </c>
      <c r="AC11" s="107">
        <f t="shared" si="1"/>
        <v>0</v>
      </c>
      <c r="AD11" s="107">
        <f t="shared" si="1"/>
        <v>0</v>
      </c>
      <c r="AE11" s="107">
        <f t="shared" si="1"/>
        <v>0</v>
      </c>
      <c r="AF11" s="107">
        <f t="shared" si="1"/>
        <v>0</v>
      </c>
      <c r="AG11" s="107">
        <f t="shared" si="1"/>
        <v>0</v>
      </c>
      <c r="AH11" s="107">
        <f t="shared" si="1"/>
        <v>0</v>
      </c>
      <c r="AI11" s="107">
        <f t="shared" si="1"/>
        <v>0</v>
      </c>
      <c r="AJ11" s="107">
        <f t="shared" si="1"/>
        <v>0</v>
      </c>
      <c r="AK11" s="107">
        <f t="shared" si="1"/>
        <v>0</v>
      </c>
      <c r="AL11" s="107">
        <f t="shared" si="1"/>
        <v>0</v>
      </c>
      <c r="AM11" s="107">
        <f t="shared" si="1"/>
        <v>0</v>
      </c>
      <c r="AN11" s="107">
        <f t="shared" si="2"/>
        <v>0</v>
      </c>
      <c r="AO11" s="107">
        <f t="shared" si="2"/>
        <v>0</v>
      </c>
      <c r="AP11" s="107">
        <f t="shared" si="2"/>
        <v>0</v>
      </c>
      <c r="AQ11" s="107">
        <f t="shared" si="2"/>
        <v>0</v>
      </c>
      <c r="AR11" s="107">
        <f t="shared" si="2"/>
        <v>0</v>
      </c>
      <c r="AS11" s="107">
        <f t="shared" si="2"/>
        <v>0</v>
      </c>
      <c r="AT11" s="107">
        <f t="shared" si="2"/>
        <v>0</v>
      </c>
      <c r="AU11" s="107">
        <f t="shared" si="2"/>
        <v>0</v>
      </c>
      <c r="AV11" s="107">
        <f t="shared" si="2"/>
        <v>0</v>
      </c>
      <c r="AW11" s="107">
        <f t="shared" si="2"/>
        <v>0</v>
      </c>
      <c r="AX11" s="107">
        <f t="shared" si="2"/>
        <v>0</v>
      </c>
      <c r="AY11" s="107">
        <f t="shared" si="2"/>
        <v>0</v>
      </c>
      <c r="AZ11" s="107">
        <f t="shared" si="2"/>
        <v>0</v>
      </c>
      <c r="BA11" s="107">
        <f t="shared" si="2"/>
        <v>0</v>
      </c>
      <c r="BB11" s="107">
        <f t="shared" si="2"/>
        <v>0</v>
      </c>
      <c r="BC11" s="107">
        <f t="shared" si="2"/>
        <v>0</v>
      </c>
      <c r="BD11" s="107">
        <f t="shared" si="2"/>
        <v>0</v>
      </c>
      <c r="BE11" s="107">
        <f t="shared" si="2"/>
        <v>0</v>
      </c>
      <c r="BF11" s="107">
        <f t="shared" si="2"/>
        <v>0</v>
      </c>
      <c r="BG11" s="107">
        <f t="shared" si="2"/>
        <v>0</v>
      </c>
      <c r="BH11" s="107">
        <f t="shared" si="2"/>
        <v>0</v>
      </c>
      <c r="BI11" s="107">
        <f t="shared" si="2"/>
        <v>0</v>
      </c>
      <c r="BJ11" s="107">
        <f t="shared" si="2"/>
        <v>0</v>
      </c>
      <c r="BK11" s="107">
        <f t="shared" si="2"/>
        <v>0</v>
      </c>
      <c r="BL11" s="107">
        <f t="shared" si="2"/>
        <v>0</v>
      </c>
      <c r="BM11" s="107">
        <f t="shared" si="2"/>
        <v>0</v>
      </c>
      <c r="BN11" s="107">
        <f t="shared" si="2"/>
        <v>0</v>
      </c>
    </row>
    <row r="12" spans="1:66" x14ac:dyDescent="0.2">
      <c r="A12" s="102">
        <f t="shared" si="3"/>
        <v>3</v>
      </c>
      <c r="B12" s="103" t="s">
        <v>101</v>
      </c>
      <c r="C12" s="104">
        <f>+'4_Affordability - Year 1'!B13</f>
        <v>0</v>
      </c>
      <c r="D12" s="105">
        <f>+'4_Affordability - Year 1'!C13</f>
        <v>0</v>
      </c>
      <c r="E12" s="203"/>
      <c r="F12" s="106"/>
      <c r="G12" s="107">
        <f t="shared" si="4"/>
        <v>0</v>
      </c>
      <c r="H12" s="107">
        <f t="shared" si="1"/>
        <v>0</v>
      </c>
      <c r="I12" s="107">
        <f t="shared" si="1"/>
        <v>0</v>
      </c>
      <c r="J12" s="107">
        <f t="shared" si="1"/>
        <v>0</v>
      </c>
      <c r="K12" s="107">
        <f t="shared" si="1"/>
        <v>0</v>
      </c>
      <c r="L12" s="107">
        <f t="shared" si="1"/>
        <v>0</v>
      </c>
      <c r="M12" s="107">
        <f t="shared" si="1"/>
        <v>0</v>
      </c>
      <c r="N12" s="107">
        <f t="shared" si="1"/>
        <v>0</v>
      </c>
      <c r="O12" s="107">
        <f t="shared" si="1"/>
        <v>0</v>
      </c>
      <c r="P12" s="107">
        <f t="shared" si="1"/>
        <v>0</v>
      </c>
      <c r="Q12" s="107">
        <f t="shared" si="1"/>
        <v>0</v>
      </c>
      <c r="R12" s="107">
        <f t="shared" si="1"/>
        <v>0</v>
      </c>
      <c r="S12" s="107">
        <f t="shared" si="1"/>
        <v>0</v>
      </c>
      <c r="T12" s="107">
        <f t="shared" si="1"/>
        <v>0</v>
      </c>
      <c r="U12" s="107">
        <f t="shared" si="1"/>
        <v>0</v>
      </c>
      <c r="V12" s="107">
        <f t="shared" si="1"/>
        <v>0</v>
      </c>
      <c r="W12" s="107">
        <f t="shared" si="1"/>
        <v>0</v>
      </c>
      <c r="X12" s="107">
        <f t="shared" si="1"/>
        <v>0</v>
      </c>
      <c r="Y12" s="107">
        <f t="shared" si="1"/>
        <v>0</v>
      </c>
      <c r="Z12" s="107">
        <f t="shared" si="1"/>
        <v>0</v>
      </c>
      <c r="AA12" s="107">
        <f t="shared" si="1"/>
        <v>0</v>
      </c>
      <c r="AB12" s="107">
        <f t="shared" si="1"/>
        <v>0</v>
      </c>
      <c r="AC12" s="107">
        <f t="shared" si="1"/>
        <v>0</v>
      </c>
      <c r="AD12" s="107">
        <f t="shared" si="1"/>
        <v>0</v>
      </c>
      <c r="AE12" s="107">
        <f t="shared" si="1"/>
        <v>0</v>
      </c>
      <c r="AF12" s="107">
        <f t="shared" si="1"/>
        <v>0</v>
      </c>
      <c r="AG12" s="107">
        <f t="shared" si="1"/>
        <v>0</v>
      </c>
      <c r="AH12" s="107">
        <f t="shared" si="1"/>
        <v>0</v>
      </c>
      <c r="AI12" s="107">
        <f t="shared" si="1"/>
        <v>0</v>
      </c>
      <c r="AJ12" s="107">
        <f t="shared" si="1"/>
        <v>0</v>
      </c>
      <c r="AK12" s="107">
        <f t="shared" si="1"/>
        <v>0</v>
      </c>
      <c r="AL12" s="107">
        <f t="shared" si="1"/>
        <v>0</v>
      </c>
      <c r="AM12" s="107">
        <f t="shared" si="1"/>
        <v>0</v>
      </c>
      <c r="AN12" s="107">
        <f t="shared" si="2"/>
        <v>0</v>
      </c>
      <c r="AO12" s="107">
        <f t="shared" si="2"/>
        <v>0</v>
      </c>
      <c r="AP12" s="107">
        <f t="shared" si="2"/>
        <v>0</v>
      </c>
      <c r="AQ12" s="107">
        <f t="shared" si="2"/>
        <v>0</v>
      </c>
      <c r="AR12" s="107">
        <f t="shared" si="2"/>
        <v>0</v>
      </c>
      <c r="AS12" s="107">
        <f t="shared" si="2"/>
        <v>0</v>
      </c>
      <c r="AT12" s="107">
        <f t="shared" si="2"/>
        <v>0</v>
      </c>
      <c r="AU12" s="107">
        <f t="shared" si="2"/>
        <v>0</v>
      </c>
      <c r="AV12" s="107">
        <f t="shared" si="2"/>
        <v>0</v>
      </c>
      <c r="AW12" s="107">
        <f t="shared" si="2"/>
        <v>0</v>
      </c>
      <c r="AX12" s="107">
        <f t="shared" si="2"/>
        <v>0</v>
      </c>
      <c r="AY12" s="107">
        <f t="shared" si="2"/>
        <v>0</v>
      </c>
      <c r="AZ12" s="107">
        <f t="shared" si="2"/>
        <v>0</v>
      </c>
      <c r="BA12" s="107">
        <f t="shared" si="2"/>
        <v>0</v>
      </c>
      <c r="BB12" s="107">
        <f t="shared" si="2"/>
        <v>0</v>
      </c>
      <c r="BC12" s="107">
        <f t="shared" si="2"/>
        <v>0</v>
      </c>
      <c r="BD12" s="107">
        <f t="shared" si="2"/>
        <v>0</v>
      </c>
      <c r="BE12" s="107">
        <f t="shared" si="2"/>
        <v>0</v>
      </c>
      <c r="BF12" s="107">
        <f t="shared" si="2"/>
        <v>0</v>
      </c>
      <c r="BG12" s="107">
        <f t="shared" si="2"/>
        <v>0</v>
      </c>
      <c r="BH12" s="107">
        <f t="shared" si="2"/>
        <v>0</v>
      </c>
      <c r="BI12" s="107">
        <f t="shared" si="2"/>
        <v>0</v>
      </c>
      <c r="BJ12" s="107">
        <f t="shared" si="2"/>
        <v>0</v>
      </c>
      <c r="BK12" s="107">
        <f t="shared" si="2"/>
        <v>0</v>
      </c>
      <c r="BL12" s="107">
        <f t="shared" si="2"/>
        <v>0</v>
      </c>
      <c r="BM12" s="107">
        <f t="shared" si="2"/>
        <v>0</v>
      </c>
      <c r="BN12" s="107">
        <f t="shared" si="2"/>
        <v>0</v>
      </c>
    </row>
    <row r="13" spans="1:66" x14ac:dyDescent="0.2">
      <c r="A13" s="102">
        <f t="shared" si="3"/>
        <v>4</v>
      </c>
      <c r="B13" s="103" t="s">
        <v>102</v>
      </c>
      <c r="C13" s="104">
        <f>+'4_Affordability - Year 1'!B14</f>
        <v>0</v>
      </c>
      <c r="D13" s="105">
        <f>+'4_Affordability - Year 1'!C14</f>
        <v>0</v>
      </c>
      <c r="E13" s="203"/>
      <c r="F13" s="106"/>
      <c r="G13" s="107">
        <f t="shared" si="4"/>
        <v>0</v>
      </c>
      <c r="H13" s="107">
        <f t="shared" si="1"/>
        <v>0</v>
      </c>
      <c r="I13" s="107">
        <f t="shared" si="1"/>
        <v>0</v>
      </c>
      <c r="J13" s="107">
        <f t="shared" si="1"/>
        <v>0</v>
      </c>
      <c r="K13" s="107">
        <f t="shared" si="1"/>
        <v>0</v>
      </c>
      <c r="L13" s="107">
        <f t="shared" si="1"/>
        <v>0</v>
      </c>
      <c r="M13" s="107">
        <f t="shared" si="1"/>
        <v>0</v>
      </c>
      <c r="N13" s="107">
        <f t="shared" si="1"/>
        <v>0</v>
      </c>
      <c r="O13" s="107">
        <f t="shared" si="1"/>
        <v>0</v>
      </c>
      <c r="P13" s="107">
        <f t="shared" si="1"/>
        <v>0</v>
      </c>
      <c r="Q13" s="107">
        <f t="shared" si="1"/>
        <v>0</v>
      </c>
      <c r="R13" s="107">
        <f t="shared" si="1"/>
        <v>0</v>
      </c>
      <c r="S13" s="107">
        <f t="shared" si="1"/>
        <v>0</v>
      </c>
      <c r="T13" s="107">
        <f t="shared" si="1"/>
        <v>0</v>
      </c>
      <c r="U13" s="107">
        <f t="shared" si="1"/>
        <v>0</v>
      </c>
      <c r="V13" s="107">
        <f t="shared" si="1"/>
        <v>0</v>
      </c>
      <c r="W13" s="107">
        <f t="shared" si="1"/>
        <v>0</v>
      </c>
      <c r="X13" s="107">
        <f t="shared" si="1"/>
        <v>0</v>
      </c>
      <c r="Y13" s="107">
        <f t="shared" si="1"/>
        <v>0</v>
      </c>
      <c r="Z13" s="107">
        <f t="shared" si="1"/>
        <v>0</v>
      </c>
      <c r="AA13" s="107">
        <f t="shared" si="1"/>
        <v>0</v>
      </c>
      <c r="AB13" s="107">
        <f t="shared" si="1"/>
        <v>0</v>
      </c>
      <c r="AC13" s="107">
        <f t="shared" si="1"/>
        <v>0</v>
      </c>
      <c r="AD13" s="107">
        <f t="shared" si="1"/>
        <v>0</v>
      </c>
      <c r="AE13" s="107">
        <f t="shared" si="1"/>
        <v>0</v>
      </c>
      <c r="AF13" s="107">
        <f t="shared" si="1"/>
        <v>0</v>
      </c>
      <c r="AG13" s="107">
        <f t="shared" si="1"/>
        <v>0</v>
      </c>
      <c r="AH13" s="107">
        <f t="shared" si="1"/>
        <v>0</v>
      </c>
      <c r="AI13" s="107">
        <f t="shared" si="1"/>
        <v>0</v>
      </c>
      <c r="AJ13" s="107">
        <f t="shared" si="1"/>
        <v>0</v>
      </c>
      <c r="AK13" s="107">
        <f t="shared" si="1"/>
        <v>0</v>
      </c>
      <c r="AL13" s="107">
        <f t="shared" si="1"/>
        <v>0</v>
      </c>
      <c r="AM13" s="107">
        <f t="shared" si="1"/>
        <v>0</v>
      </c>
      <c r="AN13" s="107">
        <f t="shared" si="2"/>
        <v>0</v>
      </c>
      <c r="AO13" s="107">
        <f t="shared" si="2"/>
        <v>0</v>
      </c>
      <c r="AP13" s="107">
        <f t="shared" si="2"/>
        <v>0</v>
      </c>
      <c r="AQ13" s="107">
        <f t="shared" si="2"/>
        <v>0</v>
      </c>
      <c r="AR13" s="107">
        <f t="shared" si="2"/>
        <v>0</v>
      </c>
      <c r="AS13" s="107">
        <f t="shared" si="2"/>
        <v>0</v>
      </c>
      <c r="AT13" s="107">
        <f t="shared" si="2"/>
        <v>0</v>
      </c>
      <c r="AU13" s="107">
        <f t="shared" si="2"/>
        <v>0</v>
      </c>
      <c r="AV13" s="107">
        <f t="shared" si="2"/>
        <v>0</v>
      </c>
      <c r="AW13" s="107">
        <f t="shared" si="2"/>
        <v>0</v>
      </c>
      <c r="AX13" s="107">
        <f t="shared" si="2"/>
        <v>0</v>
      </c>
      <c r="AY13" s="107">
        <f t="shared" si="2"/>
        <v>0</v>
      </c>
      <c r="AZ13" s="107">
        <f t="shared" si="2"/>
        <v>0</v>
      </c>
      <c r="BA13" s="107">
        <f t="shared" si="2"/>
        <v>0</v>
      </c>
      <c r="BB13" s="107">
        <f t="shared" si="2"/>
        <v>0</v>
      </c>
      <c r="BC13" s="107">
        <f t="shared" si="2"/>
        <v>0</v>
      </c>
      <c r="BD13" s="107">
        <f t="shared" si="2"/>
        <v>0</v>
      </c>
      <c r="BE13" s="107">
        <f t="shared" si="2"/>
        <v>0</v>
      </c>
      <c r="BF13" s="107">
        <f t="shared" si="2"/>
        <v>0</v>
      </c>
      <c r="BG13" s="107">
        <f t="shared" si="2"/>
        <v>0</v>
      </c>
      <c r="BH13" s="107">
        <f t="shared" si="2"/>
        <v>0</v>
      </c>
      <c r="BI13" s="107">
        <f t="shared" si="2"/>
        <v>0</v>
      </c>
      <c r="BJ13" s="107">
        <f t="shared" si="2"/>
        <v>0</v>
      </c>
      <c r="BK13" s="107">
        <f t="shared" si="2"/>
        <v>0</v>
      </c>
      <c r="BL13" s="107">
        <f t="shared" si="2"/>
        <v>0</v>
      </c>
      <c r="BM13" s="107">
        <f t="shared" si="2"/>
        <v>0</v>
      </c>
      <c r="BN13" s="107">
        <f t="shared" si="2"/>
        <v>0</v>
      </c>
    </row>
    <row r="14" spans="1:66" x14ac:dyDescent="0.2">
      <c r="A14" s="102">
        <f t="shared" si="3"/>
        <v>5</v>
      </c>
      <c r="B14" s="103" t="s">
        <v>198</v>
      </c>
      <c r="C14" s="104">
        <f>+'4_Affordability - Year 1'!B15</f>
        <v>0</v>
      </c>
      <c r="D14" s="105">
        <f>+'4_Affordability - Year 1'!C15</f>
        <v>0</v>
      </c>
      <c r="E14" s="203"/>
      <c r="F14" s="106"/>
      <c r="G14" s="107">
        <f t="shared" si="4"/>
        <v>0</v>
      </c>
      <c r="H14" s="107">
        <f t="shared" si="1"/>
        <v>0</v>
      </c>
      <c r="I14" s="107">
        <f t="shared" si="1"/>
        <v>0</v>
      </c>
      <c r="J14" s="107">
        <f t="shared" si="1"/>
        <v>0</v>
      </c>
      <c r="K14" s="107">
        <f t="shared" si="1"/>
        <v>0</v>
      </c>
      <c r="L14" s="107">
        <f t="shared" si="1"/>
        <v>0</v>
      </c>
      <c r="M14" s="107">
        <f t="shared" si="1"/>
        <v>0</v>
      </c>
      <c r="N14" s="107">
        <f t="shared" si="1"/>
        <v>0</v>
      </c>
      <c r="O14" s="107">
        <f t="shared" si="1"/>
        <v>0</v>
      </c>
      <c r="P14" s="107">
        <f t="shared" si="1"/>
        <v>0</v>
      </c>
      <c r="Q14" s="107">
        <f t="shared" si="1"/>
        <v>0</v>
      </c>
      <c r="R14" s="107">
        <f t="shared" si="1"/>
        <v>0</v>
      </c>
      <c r="S14" s="107">
        <f t="shared" si="1"/>
        <v>0</v>
      </c>
      <c r="T14" s="107">
        <f t="shared" si="1"/>
        <v>0</v>
      </c>
      <c r="U14" s="107">
        <f t="shared" si="1"/>
        <v>0</v>
      </c>
      <c r="V14" s="107">
        <f t="shared" si="1"/>
        <v>0</v>
      </c>
      <c r="W14" s="107">
        <f t="shared" si="1"/>
        <v>0</v>
      </c>
      <c r="X14" s="107">
        <f t="shared" si="1"/>
        <v>0</v>
      </c>
      <c r="Y14" s="107">
        <f t="shared" si="1"/>
        <v>0</v>
      </c>
      <c r="Z14" s="107">
        <f t="shared" si="1"/>
        <v>0</v>
      </c>
      <c r="AA14" s="107">
        <f t="shared" si="1"/>
        <v>0</v>
      </c>
      <c r="AB14" s="107">
        <f t="shared" si="1"/>
        <v>0</v>
      </c>
      <c r="AC14" s="107">
        <f t="shared" si="1"/>
        <v>0</v>
      </c>
      <c r="AD14" s="107">
        <f t="shared" si="1"/>
        <v>0</v>
      </c>
      <c r="AE14" s="107">
        <f t="shared" si="1"/>
        <v>0</v>
      </c>
      <c r="AF14" s="107">
        <f t="shared" si="1"/>
        <v>0</v>
      </c>
      <c r="AG14" s="107">
        <f t="shared" si="1"/>
        <v>0</v>
      </c>
      <c r="AH14" s="107">
        <f t="shared" si="1"/>
        <v>0</v>
      </c>
      <c r="AI14" s="107">
        <f t="shared" si="1"/>
        <v>0</v>
      </c>
      <c r="AJ14" s="107">
        <f t="shared" si="1"/>
        <v>0</v>
      </c>
      <c r="AK14" s="107">
        <f t="shared" si="1"/>
        <v>0</v>
      </c>
      <c r="AL14" s="107">
        <f t="shared" si="1"/>
        <v>0</v>
      </c>
      <c r="AM14" s="107">
        <f t="shared" si="1"/>
        <v>0</v>
      </c>
      <c r="AN14" s="107">
        <f t="shared" si="2"/>
        <v>0</v>
      </c>
      <c r="AO14" s="107">
        <f t="shared" si="2"/>
        <v>0</v>
      </c>
      <c r="AP14" s="107">
        <f t="shared" si="2"/>
        <v>0</v>
      </c>
      <c r="AQ14" s="107">
        <f t="shared" si="2"/>
        <v>0</v>
      </c>
      <c r="AR14" s="107">
        <f t="shared" si="2"/>
        <v>0</v>
      </c>
      <c r="AS14" s="107">
        <f t="shared" si="2"/>
        <v>0</v>
      </c>
      <c r="AT14" s="107">
        <f t="shared" si="2"/>
        <v>0</v>
      </c>
      <c r="AU14" s="107">
        <f t="shared" si="2"/>
        <v>0</v>
      </c>
      <c r="AV14" s="107">
        <f t="shared" si="2"/>
        <v>0</v>
      </c>
      <c r="AW14" s="107">
        <f t="shared" si="2"/>
        <v>0</v>
      </c>
      <c r="AX14" s="107">
        <f t="shared" si="2"/>
        <v>0</v>
      </c>
      <c r="AY14" s="107">
        <f t="shared" si="2"/>
        <v>0</v>
      </c>
      <c r="AZ14" s="107">
        <f t="shared" si="2"/>
        <v>0</v>
      </c>
      <c r="BA14" s="107">
        <f t="shared" si="2"/>
        <v>0</v>
      </c>
      <c r="BB14" s="107">
        <f t="shared" si="2"/>
        <v>0</v>
      </c>
      <c r="BC14" s="107">
        <f t="shared" si="2"/>
        <v>0</v>
      </c>
      <c r="BD14" s="107">
        <f t="shared" si="2"/>
        <v>0</v>
      </c>
      <c r="BE14" s="107">
        <f t="shared" si="2"/>
        <v>0</v>
      </c>
      <c r="BF14" s="107">
        <f t="shared" si="2"/>
        <v>0</v>
      </c>
      <c r="BG14" s="107">
        <f t="shared" si="2"/>
        <v>0</v>
      </c>
      <c r="BH14" s="107">
        <f t="shared" si="2"/>
        <v>0</v>
      </c>
      <c r="BI14" s="107">
        <f t="shared" si="2"/>
        <v>0</v>
      </c>
      <c r="BJ14" s="107">
        <f t="shared" si="2"/>
        <v>0</v>
      </c>
      <c r="BK14" s="107">
        <f t="shared" si="2"/>
        <v>0</v>
      </c>
      <c r="BL14" s="107">
        <f t="shared" si="2"/>
        <v>0</v>
      </c>
      <c r="BM14" s="107">
        <f t="shared" si="2"/>
        <v>0</v>
      </c>
      <c r="BN14" s="107">
        <f t="shared" si="2"/>
        <v>0</v>
      </c>
    </row>
    <row r="15" spans="1:66" x14ac:dyDescent="0.2">
      <c r="A15" s="102">
        <f t="shared" si="3"/>
        <v>6</v>
      </c>
      <c r="B15" s="103" t="s">
        <v>120</v>
      </c>
      <c r="C15" s="104">
        <f>+'4_Affordability - Year 1'!F11</f>
        <v>0</v>
      </c>
      <c r="D15" s="105">
        <f>+'4_Affordability - Year 1'!G11</f>
        <v>1450</v>
      </c>
      <c r="E15" s="203"/>
      <c r="F15" s="106"/>
      <c r="G15" s="107">
        <f>+$C15*$D15*12*(1+$E15)^(E$6-$E$5)</f>
        <v>0</v>
      </c>
      <c r="H15" s="107">
        <f>+G15*(1+$E15)</f>
        <v>0</v>
      </c>
      <c r="I15" s="107">
        <f t="shared" si="1"/>
        <v>0</v>
      </c>
      <c r="J15" s="107">
        <f t="shared" si="1"/>
        <v>0</v>
      </c>
      <c r="K15" s="107">
        <f t="shared" si="1"/>
        <v>0</v>
      </c>
      <c r="L15" s="107">
        <f t="shared" si="1"/>
        <v>0</v>
      </c>
      <c r="M15" s="107">
        <f t="shared" si="1"/>
        <v>0</v>
      </c>
      <c r="N15" s="107">
        <f t="shared" si="1"/>
        <v>0</v>
      </c>
      <c r="O15" s="107">
        <f t="shared" si="1"/>
        <v>0</v>
      </c>
      <c r="P15" s="107">
        <f t="shared" si="1"/>
        <v>0</v>
      </c>
      <c r="Q15" s="107">
        <f t="shared" si="1"/>
        <v>0</v>
      </c>
      <c r="R15" s="107">
        <f t="shared" si="1"/>
        <v>0</v>
      </c>
      <c r="S15" s="107">
        <f t="shared" si="1"/>
        <v>0</v>
      </c>
      <c r="T15" s="107">
        <f t="shared" si="1"/>
        <v>0</v>
      </c>
      <c r="U15" s="107">
        <f t="shared" si="1"/>
        <v>0</v>
      </c>
      <c r="V15" s="107">
        <f t="shared" si="1"/>
        <v>0</v>
      </c>
      <c r="W15" s="107">
        <f t="shared" si="1"/>
        <v>0</v>
      </c>
      <c r="X15" s="107">
        <f t="shared" si="1"/>
        <v>0</v>
      </c>
      <c r="Y15" s="107">
        <f t="shared" si="1"/>
        <v>0</v>
      </c>
      <c r="Z15" s="107">
        <f t="shared" si="1"/>
        <v>0</v>
      </c>
      <c r="AA15" s="107">
        <f t="shared" si="1"/>
        <v>0</v>
      </c>
      <c r="AB15" s="107">
        <f t="shared" si="1"/>
        <v>0</v>
      </c>
      <c r="AC15" s="107">
        <f t="shared" si="1"/>
        <v>0</v>
      </c>
      <c r="AD15" s="107">
        <f t="shared" si="1"/>
        <v>0</v>
      </c>
      <c r="AE15" s="107">
        <f t="shared" si="1"/>
        <v>0</v>
      </c>
      <c r="AF15" s="107">
        <f t="shared" si="1"/>
        <v>0</v>
      </c>
      <c r="AG15" s="107">
        <f t="shared" si="1"/>
        <v>0</v>
      </c>
      <c r="AH15" s="107">
        <f t="shared" si="1"/>
        <v>0</v>
      </c>
      <c r="AI15" s="107">
        <f t="shared" si="1"/>
        <v>0</v>
      </c>
      <c r="AJ15" s="107">
        <f t="shared" si="1"/>
        <v>0</v>
      </c>
      <c r="AK15" s="107">
        <f t="shared" si="1"/>
        <v>0</v>
      </c>
      <c r="AL15" s="107">
        <f t="shared" si="1"/>
        <v>0</v>
      </c>
      <c r="AM15" s="107">
        <f t="shared" si="1"/>
        <v>0</v>
      </c>
      <c r="AN15" s="107">
        <f t="shared" si="2"/>
        <v>0</v>
      </c>
      <c r="AO15" s="107">
        <f t="shared" si="2"/>
        <v>0</v>
      </c>
      <c r="AP15" s="107">
        <f t="shared" si="2"/>
        <v>0</v>
      </c>
      <c r="AQ15" s="107">
        <f t="shared" si="2"/>
        <v>0</v>
      </c>
      <c r="AR15" s="107">
        <f t="shared" si="2"/>
        <v>0</v>
      </c>
      <c r="AS15" s="107">
        <f t="shared" si="2"/>
        <v>0</v>
      </c>
      <c r="AT15" s="107">
        <f t="shared" si="2"/>
        <v>0</v>
      </c>
      <c r="AU15" s="107">
        <f t="shared" si="2"/>
        <v>0</v>
      </c>
      <c r="AV15" s="107">
        <f t="shared" si="2"/>
        <v>0</v>
      </c>
      <c r="AW15" s="107">
        <f t="shared" si="2"/>
        <v>0</v>
      </c>
      <c r="AX15" s="107">
        <f t="shared" si="2"/>
        <v>0</v>
      </c>
      <c r="AY15" s="107">
        <f t="shared" si="2"/>
        <v>0</v>
      </c>
      <c r="AZ15" s="107">
        <f t="shared" si="2"/>
        <v>0</v>
      </c>
      <c r="BA15" s="107">
        <f t="shared" si="2"/>
        <v>0</v>
      </c>
      <c r="BB15" s="107">
        <f t="shared" si="2"/>
        <v>0</v>
      </c>
      <c r="BC15" s="107">
        <f t="shared" si="2"/>
        <v>0</v>
      </c>
      <c r="BD15" s="107">
        <f t="shared" si="2"/>
        <v>0</v>
      </c>
      <c r="BE15" s="107">
        <f t="shared" si="2"/>
        <v>0</v>
      </c>
      <c r="BF15" s="107">
        <f t="shared" si="2"/>
        <v>0</v>
      </c>
      <c r="BG15" s="107">
        <f t="shared" si="2"/>
        <v>0</v>
      </c>
      <c r="BH15" s="107">
        <f t="shared" si="2"/>
        <v>0</v>
      </c>
      <c r="BI15" s="107">
        <f t="shared" si="2"/>
        <v>0</v>
      </c>
      <c r="BJ15" s="107">
        <f t="shared" si="2"/>
        <v>0</v>
      </c>
      <c r="BK15" s="107">
        <f t="shared" si="2"/>
        <v>0</v>
      </c>
      <c r="BL15" s="107">
        <f t="shared" si="2"/>
        <v>0</v>
      </c>
      <c r="BM15" s="107">
        <f t="shared" si="2"/>
        <v>0</v>
      </c>
      <c r="BN15" s="107">
        <f t="shared" si="2"/>
        <v>0</v>
      </c>
    </row>
    <row r="16" spans="1:66" x14ac:dyDescent="0.2">
      <c r="A16" s="102">
        <f t="shared" si="3"/>
        <v>7</v>
      </c>
      <c r="B16" s="103" t="s">
        <v>121</v>
      </c>
      <c r="C16" s="104">
        <f>+'4_Affordability - Year 1'!F12</f>
        <v>0</v>
      </c>
      <c r="D16" s="105">
        <f>+'4_Affordability - Year 1'!G12</f>
        <v>1450</v>
      </c>
      <c r="E16" s="203"/>
      <c r="F16" s="106"/>
      <c r="G16" s="107">
        <f t="shared" si="4"/>
        <v>0</v>
      </c>
      <c r="H16" s="107">
        <f t="shared" ref="H16:W19" si="5">+G16*(1+$E16)</f>
        <v>0</v>
      </c>
      <c r="I16" s="107">
        <f t="shared" si="5"/>
        <v>0</v>
      </c>
      <c r="J16" s="107">
        <f t="shared" si="5"/>
        <v>0</v>
      </c>
      <c r="K16" s="107">
        <f t="shared" si="5"/>
        <v>0</v>
      </c>
      <c r="L16" s="107">
        <f t="shared" si="5"/>
        <v>0</v>
      </c>
      <c r="M16" s="107">
        <f t="shared" si="5"/>
        <v>0</v>
      </c>
      <c r="N16" s="107">
        <f t="shared" si="5"/>
        <v>0</v>
      </c>
      <c r="O16" s="107">
        <f t="shared" si="5"/>
        <v>0</v>
      </c>
      <c r="P16" s="107">
        <f t="shared" si="5"/>
        <v>0</v>
      </c>
      <c r="Q16" s="107">
        <f t="shared" si="5"/>
        <v>0</v>
      </c>
      <c r="R16" s="107">
        <f t="shared" si="5"/>
        <v>0</v>
      </c>
      <c r="S16" s="107">
        <f t="shared" si="5"/>
        <v>0</v>
      </c>
      <c r="T16" s="107">
        <f t="shared" si="5"/>
        <v>0</v>
      </c>
      <c r="U16" s="107">
        <f t="shared" si="5"/>
        <v>0</v>
      </c>
      <c r="V16" s="107">
        <f t="shared" si="5"/>
        <v>0</v>
      </c>
      <c r="W16" s="107">
        <f t="shared" si="5"/>
        <v>0</v>
      </c>
      <c r="X16" s="107">
        <f t="shared" ref="X16:AM19" si="6">+W16*(1+$E16)</f>
        <v>0</v>
      </c>
      <c r="Y16" s="107">
        <f t="shared" si="6"/>
        <v>0</v>
      </c>
      <c r="Z16" s="107">
        <f t="shared" si="6"/>
        <v>0</v>
      </c>
      <c r="AA16" s="107">
        <f t="shared" si="6"/>
        <v>0</v>
      </c>
      <c r="AB16" s="107">
        <f t="shared" si="6"/>
        <v>0</v>
      </c>
      <c r="AC16" s="107">
        <f t="shared" si="6"/>
        <v>0</v>
      </c>
      <c r="AD16" s="107">
        <f t="shared" si="6"/>
        <v>0</v>
      </c>
      <c r="AE16" s="107">
        <f t="shared" si="6"/>
        <v>0</v>
      </c>
      <c r="AF16" s="107">
        <f t="shared" si="6"/>
        <v>0</v>
      </c>
      <c r="AG16" s="107">
        <f t="shared" si="6"/>
        <v>0</v>
      </c>
      <c r="AH16" s="107">
        <f t="shared" si="6"/>
        <v>0</v>
      </c>
      <c r="AI16" s="107">
        <f t="shared" si="6"/>
        <v>0</v>
      </c>
      <c r="AJ16" s="107">
        <f t="shared" si="6"/>
        <v>0</v>
      </c>
      <c r="AK16" s="107">
        <f t="shared" si="6"/>
        <v>0</v>
      </c>
      <c r="AL16" s="107">
        <f t="shared" si="6"/>
        <v>0</v>
      </c>
      <c r="AM16" s="107">
        <f t="shared" si="6"/>
        <v>0</v>
      </c>
      <c r="AN16" s="107">
        <f t="shared" ref="AN16:BC19" si="7">+AM16*(1+$E16)</f>
        <v>0</v>
      </c>
      <c r="AO16" s="107">
        <f t="shared" si="7"/>
        <v>0</v>
      </c>
      <c r="AP16" s="107">
        <f t="shared" si="7"/>
        <v>0</v>
      </c>
      <c r="AQ16" s="107">
        <f t="shared" si="7"/>
        <v>0</v>
      </c>
      <c r="AR16" s="107">
        <f t="shared" si="7"/>
        <v>0</v>
      </c>
      <c r="AS16" s="107">
        <f t="shared" si="7"/>
        <v>0</v>
      </c>
      <c r="AT16" s="107">
        <f t="shared" si="7"/>
        <v>0</v>
      </c>
      <c r="AU16" s="107">
        <f t="shared" si="7"/>
        <v>0</v>
      </c>
      <c r="AV16" s="107">
        <f t="shared" si="7"/>
        <v>0</v>
      </c>
      <c r="AW16" s="107">
        <f t="shared" si="7"/>
        <v>0</v>
      </c>
      <c r="AX16" s="107">
        <f t="shared" si="7"/>
        <v>0</v>
      </c>
      <c r="AY16" s="107">
        <f t="shared" si="7"/>
        <v>0</v>
      </c>
      <c r="AZ16" s="107">
        <f t="shared" si="7"/>
        <v>0</v>
      </c>
      <c r="BA16" s="107">
        <f t="shared" si="7"/>
        <v>0</v>
      </c>
      <c r="BB16" s="107">
        <f t="shared" si="7"/>
        <v>0</v>
      </c>
      <c r="BC16" s="107">
        <f t="shared" si="7"/>
        <v>0</v>
      </c>
      <c r="BD16" s="107">
        <f t="shared" ref="BD16:BN19" si="8">+BC16*(1+$E16)</f>
        <v>0</v>
      </c>
      <c r="BE16" s="107">
        <f t="shared" si="8"/>
        <v>0</v>
      </c>
      <c r="BF16" s="107">
        <f t="shared" si="8"/>
        <v>0</v>
      </c>
      <c r="BG16" s="107">
        <f t="shared" si="8"/>
        <v>0</v>
      </c>
      <c r="BH16" s="107">
        <f t="shared" si="8"/>
        <v>0</v>
      </c>
      <c r="BI16" s="107">
        <f t="shared" si="8"/>
        <v>0</v>
      </c>
      <c r="BJ16" s="107">
        <f t="shared" si="8"/>
        <v>0</v>
      </c>
      <c r="BK16" s="107">
        <f t="shared" si="8"/>
        <v>0</v>
      </c>
      <c r="BL16" s="107">
        <f t="shared" si="8"/>
        <v>0</v>
      </c>
      <c r="BM16" s="107">
        <f t="shared" si="8"/>
        <v>0</v>
      </c>
      <c r="BN16" s="107">
        <f t="shared" si="8"/>
        <v>0</v>
      </c>
    </row>
    <row r="17" spans="1:66" x14ac:dyDescent="0.2">
      <c r="A17" s="102">
        <f t="shared" si="3"/>
        <v>8</v>
      </c>
      <c r="B17" s="103" t="s">
        <v>122</v>
      </c>
      <c r="C17" s="104">
        <f>+'4_Affordability - Year 1'!F13</f>
        <v>0</v>
      </c>
      <c r="D17" s="105">
        <f>+'4_Affordability - Year 1'!G13</f>
        <v>1800</v>
      </c>
      <c r="E17" s="203"/>
      <c r="F17" s="106"/>
      <c r="G17" s="107">
        <f t="shared" si="4"/>
        <v>0</v>
      </c>
      <c r="H17" s="107">
        <f>+G17*(1+$E17)</f>
        <v>0</v>
      </c>
      <c r="I17" s="107">
        <f t="shared" si="5"/>
        <v>0</v>
      </c>
      <c r="J17" s="107">
        <f t="shared" si="5"/>
        <v>0</v>
      </c>
      <c r="K17" s="107">
        <f t="shared" si="5"/>
        <v>0</v>
      </c>
      <c r="L17" s="107">
        <f t="shared" si="5"/>
        <v>0</v>
      </c>
      <c r="M17" s="107">
        <f t="shared" si="5"/>
        <v>0</v>
      </c>
      <c r="N17" s="107">
        <f t="shared" si="5"/>
        <v>0</v>
      </c>
      <c r="O17" s="107">
        <f t="shared" si="5"/>
        <v>0</v>
      </c>
      <c r="P17" s="107">
        <f t="shared" si="5"/>
        <v>0</v>
      </c>
      <c r="Q17" s="107">
        <f t="shared" si="5"/>
        <v>0</v>
      </c>
      <c r="R17" s="107">
        <f t="shared" si="5"/>
        <v>0</v>
      </c>
      <c r="S17" s="107">
        <f t="shared" si="5"/>
        <v>0</v>
      </c>
      <c r="T17" s="107">
        <f t="shared" si="5"/>
        <v>0</v>
      </c>
      <c r="U17" s="107">
        <f t="shared" si="5"/>
        <v>0</v>
      </c>
      <c r="V17" s="107">
        <f t="shared" si="5"/>
        <v>0</v>
      </c>
      <c r="W17" s="107">
        <f t="shared" si="5"/>
        <v>0</v>
      </c>
      <c r="X17" s="107">
        <f t="shared" si="6"/>
        <v>0</v>
      </c>
      <c r="Y17" s="107">
        <f t="shared" si="6"/>
        <v>0</v>
      </c>
      <c r="Z17" s="107">
        <f t="shared" si="6"/>
        <v>0</v>
      </c>
      <c r="AA17" s="107">
        <f t="shared" si="6"/>
        <v>0</v>
      </c>
      <c r="AB17" s="107">
        <f t="shared" si="6"/>
        <v>0</v>
      </c>
      <c r="AC17" s="107">
        <f t="shared" si="6"/>
        <v>0</v>
      </c>
      <c r="AD17" s="107">
        <f t="shared" si="6"/>
        <v>0</v>
      </c>
      <c r="AE17" s="107">
        <f t="shared" si="6"/>
        <v>0</v>
      </c>
      <c r="AF17" s="107">
        <f t="shared" si="6"/>
        <v>0</v>
      </c>
      <c r="AG17" s="107">
        <f t="shared" si="6"/>
        <v>0</v>
      </c>
      <c r="AH17" s="107">
        <f t="shared" si="6"/>
        <v>0</v>
      </c>
      <c r="AI17" s="107">
        <f t="shared" si="6"/>
        <v>0</v>
      </c>
      <c r="AJ17" s="107">
        <f t="shared" si="6"/>
        <v>0</v>
      </c>
      <c r="AK17" s="107">
        <f t="shared" si="6"/>
        <v>0</v>
      </c>
      <c r="AL17" s="107">
        <f t="shared" si="6"/>
        <v>0</v>
      </c>
      <c r="AM17" s="107">
        <f t="shared" si="6"/>
        <v>0</v>
      </c>
      <c r="AN17" s="107">
        <f t="shared" si="7"/>
        <v>0</v>
      </c>
      <c r="AO17" s="107">
        <f t="shared" si="7"/>
        <v>0</v>
      </c>
      <c r="AP17" s="107">
        <f>+AO17*(1+$E17)</f>
        <v>0</v>
      </c>
      <c r="AQ17" s="107">
        <f t="shared" si="7"/>
        <v>0</v>
      </c>
      <c r="AR17" s="107">
        <f t="shared" si="7"/>
        <v>0</v>
      </c>
      <c r="AS17" s="107">
        <f t="shared" si="7"/>
        <v>0</v>
      </c>
      <c r="AT17" s="107">
        <f t="shared" si="7"/>
        <v>0</v>
      </c>
      <c r="AU17" s="107">
        <f t="shared" si="7"/>
        <v>0</v>
      </c>
      <c r="AV17" s="107">
        <f t="shared" si="7"/>
        <v>0</v>
      </c>
      <c r="AW17" s="107">
        <f t="shared" si="7"/>
        <v>0</v>
      </c>
      <c r="AX17" s="107">
        <f t="shared" si="7"/>
        <v>0</v>
      </c>
      <c r="AY17" s="107">
        <f t="shared" si="7"/>
        <v>0</v>
      </c>
      <c r="AZ17" s="107">
        <f t="shared" si="7"/>
        <v>0</v>
      </c>
      <c r="BA17" s="107">
        <f t="shared" si="7"/>
        <v>0</v>
      </c>
      <c r="BB17" s="107">
        <f t="shared" si="7"/>
        <v>0</v>
      </c>
      <c r="BC17" s="107">
        <f t="shared" si="7"/>
        <v>0</v>
      </c>
      <c r="BD17" s="107">
        <f t="shared" si="8"/>
        <v>0</v>
      </c>
      <c r="BE17" s="107">
        <f t="shared" si="8"/>
        <v>0</v>
      </c>
      <c r="BF17" s="107">
        <f t="shared" si="8"/>
        <v>0</v>
      </c>
      <c r="BG17" s="107">
        <f t="shared" si="8"/>
        <v>0</v>
      </c>
      <c r="BH17" s="107">
        <f t="shared" si="8"/>
        <v>0</v>
      </c>
      <c r="BI17" s="107">
        <f t="shared" si="8"/>
        <v>0</v>
      </c>
      <c r="BJ17" s="107">
        <f t="shared" si="8"/>
        <v>0</v>
      </c>
      <c r="BK17" s="107">
        <f t="shared" si="8"/>
        <v>0</v>
      </c>
      <c r="BL17" s="107">
        <f t="shared" si="8"/>
        <v>0</v>
      </c>
      <c r="BM17" s="107">
        <f t="shared" si="8"/>
        <v>0</v>
      </c>
      <c r="BN17" s="107">
        <f t="shared" si="8"/>
        <v>0</v>
      </c>
    </row>
    <row r="18" spans="1:66" x14ac:dyDescent="0.2">
      <c r="A18" s="102">
        <f t="shared" si="3"/>
        <v>9</v>
      </c>
      <c r="B18" s="103" t="s">
        <v>123</v>
      </c>
      <c r="C18" s="104">
        <f>+'4_Affordability - Year 1'!F14</f>
        <v>0</v>
      </c>
      <c r="D18" s="105">
        <f>+'4_Affordability - Year 1'!G14</f>
        <v>2150</v>
      </c>
      <c r="E18" s="203"/>
      <c r="F18" s="106"/>
      <c r="G18" s="107">
        <f t="shared" si="4"/>
        <v>0</v>
      </c>
      <c r="H18" s="107">
        <f>+G18*(1+$E18)</f>
        <v>0</v>
      </c>
      <c r="I18" s="107">
        <f>+H18*(1+$E18)</f>
        <v>0</v>
      </c>
      <c r="J18" s="107">
        <f t="shared" si="5"/>
        <v>0</v>
      </c>
      <c r="K18" s="107">
        <f t="shared" si="5"/>
        <v>0</v>
      </c>
      <c r="L18" s="107">
        <f t="shared" si="5"/>
        <v>0</v>
      </c>
      <c r="M18" s="107">
        <f t="shared" si="5"/>
        <v>0</v>
      </c>
      <c r="N18" s="107">
        <f t="shared" si="5"/>
        <v>0</v>
      </c>
      <c r="O18" s="107">
        <f t="shared" si="5"/>
        <v>0</v>
      </c>
      <c r="P18" s="107">
        <f t="shared" si="5"/>
        <v>0</v>
      </c>
      <c r="Q18" s="107">
        <f t="shared" si="5"/>
        <v>0</v>
      </c>
      <c r="R18" s="107">
        <f t="shared" si="5"/>
        <v>0</v>
      </c>
      <c r="S18" s="107">
        <f t="shared" si="5"/>
        <v>0</v>
      </c>
      <c r="T18" s="107">
        <f t="shared" si="5"/>
        <v>0</v>
      </c>
      <c r="U18" s="107">
        <f t="shared" si="5"/>
        <v>0</v>
      </c>
      <c r="V18" s="107">
        <f t="shared" si="5"/>
        <v>0</v>
      </c>
      <c r="W18" s="107">
        <f t="shared" si="5"/>
        <v>0</v>
      </c>
      <c r="X18" s="107">
        <f t="shared" si="6"/>
        <v>0</v>
      </c>
      <c r="Y18" s="107">
        <f t="shared" si="6"/>
        <v>0</v>
      </c>
      <c r="Z18" s="107">
        <f t="shared" si="6"/>
        <v>0</v>
      </c>
      <c r="AA18" s="107">
        <f t="shared" si="6"/>
        <v>0</v>
      </c>
      <c r="AB18" s="107">
        <f t="shared" si="6"/>
        <v>0</v>
      </c>
      <c r="AC18" s="107">
        <f t="shared" si="6"/>
        <v>0</v>
      </c>
      <c r="AD18" s="107">
        <f t="shared" si="6"/>
        <v>0</v>
      </c>
      <c r="AE18" s="107">
        <f t="shared" si="6"/>
        <v>0</v>
      </c>
      <c r="AF18" s="107">
        <f t="shared" si="6"/>
        <v>0</v>
      </c>
      <c r="AG18" s="107">
        <f t="shared" si="6"/>
        <v>0</v>
      </c>
      <c r="AH18" s="107">
        <f t="shared" si="6"/>
        <v>0</v>
      </c>
      <c r="AI18" s="107">
        <f t="shared" si="6"/>
        <v>0</v>
      </c>
      <c r="AJ18" s="107">
        <f t="shared" si="6"/>
        <v>0</v>
      </c>
      <c r="AK18" s="107">
        <f t="shared" si="6"/>
        <v>0</v>
      </c>
      <c r="AL18" s="107">
        <f t="shared" si="6"/>
        <v>0</v>
      </c>
      <c r="AM18" s="107">
        <f t="shared" si="6"/>
        <v>0</v>
      </c>
      <c r="AN18" s="107">
        <f t="shared" si="7"/>
        <v>0</v>
      </c>
      <c r="AO18" s="107">
        <f t="shared" si="7"/>
        <v>0</v>
      </c>
      <c r="AP18" s="107">
        <f t="shared" si="7"/>
        <v>0</v>
      </c>
      <c r="AQ18" s="107">
        <f t="shared" si="7"/>
        <v>0</v>
      </c>
      <c r="AR18" s="107">
        <f t="shared" si="7"/>
        <v>0</v>
      </c>
      <c r="AS18" s="107">
        <f t="shared" si="7"/>
        <v>0</v>
      </c>
      <c r="AT18" s="107">
        <f t="shared" si="7"/>
        <v>0</v>
      </c>
      <c r="AU18" s="107">
        <f t="shared" si="7"/>
        <v>0</v>
      </c>
      <c r="AV18" s="107">
        <f t="shared" si="7"/>
        <v>0</v>
      </c>
      <c r="AW18" s="107">
        <f t="shared" si="7"/>
        <v>0</v>
      </c>
      <c r="AX18" s="107">
        <f t="shared" si="7"/>
        <v>0</v>
      </c>
      <c r="AY18" s="107">
        <f t="shared" si="7"/>
        <v>0</v>
      </c>
      <c r="AZ18" s="107">
        <f t="shared" si="7"/>
        <v>0</v>
      </c>
      <c r="BA18" s="107">
        <f t="shared" si="7"/>
        <v>0</v>
      </c>
      <c r="BB18" s="107">
        <f t="shared" si="7"/>
        <v>0</v>
      </c>
      <c r="BC18" s="107">
        <f t="shared" si="7"/>
        <v>0</v>
      </c>
      <c r="BD18" s="107">
        <f t="shared" si="8"/>
        <v>0</v>
      </c>
      <c r="BE18" s="107">
        <f t="shared" si="8"/>
        <v>0</v>
      </c>
      <c r="BF18" s="107">
        <f t="shared" si="8"/>
        <v>0</v>
      </c>
      <c r="BG18" s="107">
        <f t="shared" si="8"/>
        <v>0</v>
      </c>
      <c r="BH18" s="107">
        <f t="shared" si="8"/>
        <v>0</v>
      </c>
      <c r="BI18" s="107">
        <f t="shared" si="8"/>
        <v>0</v>
      </c>
      <c r="BJ18" s="107">
        <f t="shared" si="8"/>
        <v>0</v>
      </c>
      <c r="BK18" s="107">
        <f t="shared" si="8"/>
        <v>0</v>
      </c>
      <c r="BL18" s="107">
        <f t="shared" si="8"/>
        <v>0</v>
      </c>
      <c r="BM18" s="107">
        <f t="shared" si="8"/>
        <v>0</v>
      </c>
      <c r="BN18" s="107">
        <f t="shared" si="8"/>
        <v>0</v>
      </c>
    </row>
    <row r="19" spans="1:66" x14ac:dyDescent="0.2">
      <c r="A19" s="102">
        <f t="shared" si="3"/>
        <v>10</v>
      </c>
      <c r="B19" s="103" t="s">
        <v>199</v>
      </c>
      <c r="C19" s="104">
        <f>+'4_Affordability - Year 1'!F15</f>
        <v>0</v>
      </c>
      <c r="D19" s="105">
        <f>+'4_Affordability - Year 1'!G15</f>
        <v>2687.5</v>
      </c>
      <c r="E19" s="203"/>
      <c r="F19" s="106"/>
      <c r="G19" s="107">
        <f t="shared" si="4"/>
        <v>0</v>
      </c>
      <c r="H19" s="107">
        <f>+G19*(1+$E19)</f>
        <v>0</v>
      </c>
      <c r="I19" s="107">
        <f>+H19*(1+$E19)</f>
        <v>0</v>
      </c>
      <c r="J19" s="107">
        <f t="shared" si="5"/>
        <v>0</v>
      </c>
      <c r="K19" s="107">
        <f t="shared" si="5"/>
        <v>0</v>
      </c>
      <c r="L19" s="107">
        <f t="shared" si="5"/>
        <v>0</v>
      </c>
      <c r="M19" s="107">
        <f t="shared" si="5"/>
        <v>0</v>
      </c>
      <c r="N19" s="107">
        <f t="shared" si="5"/>
        <v>0</v>
      </c>
      <c r="O19" s="107">
        <f t="shared" si="5"/>
        <v>0</v>
      </c>
      <c r="P19" s="107">
        <f t="shared" si="5"/>
        <v>0</v>
      </c>
      <c r="Q19" s="107">
        <f t="shared" si="5"/>
        <v>0</v>
      </c>
      <c r="R19" s="107">
        <f t="shared" si="5"/>
        <v>0</v>
      </c>
      <c r="S19" s="107">
        <f t="shared" si="5"/>
        <v>0</v>
      </c>
      <c r="T19" s="107">
        <f t="shared" si="5"/>
        <v>0</v>
      </c>
      <c r="U19" s="107">
        <f t="shared" si="5"/>
        <v>0</v>
      </c>
      <c r="V19" s="107">
        <f t="shared" si="5"/>
        <v>0</v>
      </c>
      <c r="W19" s="107">
        <f t="shared" si="5"/>
        <v>0</v>
      </c>
      <c r="X19" s="107">
        <f t="shared" si="6"/>
        <v>0</v>
      </c>
      <c r="Y19" s="107">
        <f t="shared" si="6"/>
        <v>0</v>
      </c>
      <c r="Z19" s="107">
        <f t="shared" si="6"/>
        <v>0</v>
      </c>
      <c r="AA19" s="107">
        <f t="shared" si="6"/>
        <v>0</v>
      </c>
      <c r="AB19" s="107">
        <f t="shared" si="6"/>
        <v>0</v>
      </c>
      <c r="AC19" s="107">
        <f t="shared" si="6"/>
        <v>0</v>
      </c>
      <c r="AD19" s="107">
        <f t="shared" si="6"/>
        <v>0</v>
      </c>
      <c r="AE19" s="107">
        <f t="shared" si="6"/>
        <v>0</v>
      </c>
      <c r="AF19" s="107">
        <f t="shared" si="6"/>
        <v>0</v>
      </c>
      <c r="AG19" s="107">
        <f t="shared" si="6"/>
        <v>0</v>
      </c>
      <c r="AH19" s="107">
        <f t="shared" si="6"/>
        <v>0</v>
      </c>
      <c r="AI19" s="107">
        <f t="shared" si="6"/>
        <v>0</v>
      </c>
      <c r="AJ19" s="107">
        <f t="shared" si="6"/>
        <v>0</v>
      </c>
      <c r="AK19" s="107">
        <f t="shared" si="6"/>
        <v>0</v>
      </c>
      <c r="AL19" s="107">
        <f t="shared" si="6"/>
        <v>0</v>
      </c>
      <c r="AM19" s="107">
        <f t="shared" si="6"/>
        <v>0</v>
      </c>
      <c r="AN19" s="107">
        <f t="shared" si="7"/>
        <v>0</v>
      </c>
      <c r="AO19" s="107">
        <f t="shared" si="7"/>
        <v>0</v>
      </c>
      <c r="AP19" s="107">
        <f t="shared" si="7"/>
        <v>0</v>
      </c>
      <c r="AQ19" s="107">
        <f t="shared" si="7"/>
        <v>0</v>
      </c>
      <c r="AR19" s="107">
        <f t="shared" si="7"/>
        <v>0</v>
      </c>
      <c r="AS19" s="107">
        <f t="shared" si="7"/>
        <v>0</v>
      </c>
      <c r="AT19" s="107">
        <f t="shared" si="7"/>
        <v>0</v>
      </c>
      <c r="AU19" s="107">
        <f t="shared" si="7"/>
        <v>0</v>
      </c>
      <c r="AV19" s="107">
        <f t="shared" si="7"/>
        <v>0</v>
      </c>
      <c r="AW19" s="107">
        <f t="shared" si="7"/>
        <v>0</v>
      </c>
      <c r="AX19" s="107">
        <f t="shared" si="7"/>
        <v>0</v>
      </c>
      <c r="AY19" s="107">
        <f t="shared" si="7"/>
        <v>0</v>
      </c>
      <c r="AZ19" s="107">
        <f t="shared" si="7"/>
        <v>0</v>
      </c>
      <c r="BA19" s="107">
        <f t="shared" si="7"/>
        <v>0</v>
      </c>
      <c r="BB19" s="107">
        <f t="shared" si="7"/>
        <v>0</v>
      </c>
      <c r="BC19" s="107">
        <f t="shared" si="7"/>
        <v>0</v>
      </c>
      <c r="BD19" s="107">
        <f t="shared" si="8"/>
        <v>0</v>
      </c>
      <c r="BE19" s="107">
        <f t="shared" si="8"/>
        <v>0</v>
      </c>
      <c r="BF19" s="107">
        <f t="shared" si="8"/>
        <v>0</v>
      </c>
      <c r="BG19" s="107">
        <f t="shared" si="8"/>
        <v>0</v>
      </c>
      <c r="BH19" s="107">
        <f t="shared" si="8"/>
        <v>0</v>
      </c>
      <c r="BI19" s="107">
        <f t="shared" si="8"/>
        <v>0</v>
      </c>
      <c r="BJ19" s="107">
        <f t="shared" si="8"/>
        <v>0</v>
      </c>
      <c r="BK19" s="107">
        <f t="shared" si="8"/>
        <v>0</v>
      </c>
      <c r="BL19" s="107">
        <f t="shared" si="8"/>
        <v>0</v>
      </c>
      <c r="BM19" s="107">
        <f t="shared" si="8"/>
        <v>0</v>
      </c>
      <c r="BN19" s="107">
        <f t="shared" si="8"/>
        <v>0</v>
      </c>
    </row>
    <row r="20" spans="1:66" x14ac:dyDescent="0.2">
      <c r="A20" s="102">
        <f t="shared" si="3"/>
        <v>11</v>
      </c>
      <c r="B20" s="103" t="s">
        <v>84</v>
      </c>
      <c r="C20" s="104">
        <f>+'4_Affordability - Year 1'!J11</f>
        <v>0</v>
      </c>
      <c r="D20" s="105">
        <f>+'4_Affordability - Year 1'!K11</f>
        <v>0</v>
      </c>
      <c r="E20" s="203"/>
      <c r="F20" s="106"/>
      <c r="G20" s="107">
        <f t="shared" si="4"/>
        <v>0</v>
      </c>
      <c r="H20" s="107">
        <f>+G20*(1+$E20)</f>
        <v>0</v>
      </c>
      <c r="I20" s="107">
        <f t="shared" ref="H20:W24" si="9">+H20*(1+$E20)</f>
        <v>0</v>
      </c>
      <c r="J20" s="107">
        <f t="shared" si="9"/>
        <v>0</v>
      </c>
      <c r="K20" s="107">
        <f t="shared" si="9"/>
        <v>0</v>
      </c>
      <c r="L20" s="107">
        <f t="shared" si="9"/>
        <v>0</v>
      </c>
      <c r="M20" s="107">
        <f t="shared" si="9"/>
        <v>0</v>
      </c>
      <c r="N20" s="107">
        <f t="shared" si="9"/>
        <v>0</v>
      </c>
      <c r="O20" s="107">
        <f t="shared" si="9"/>
        <v>0</v>
      </c>
      <c r="P20" s="107">
        <f t="shared" si="9"/>
        <v>0</v>
      </c>
      <c r="Q20" s="107">
        <f t="shared" si="9"/>
        <v>0</v>
      </c>
      <c r="R20" s="107">
        <f t="shared" si="9"/>
        <v>0</v>
      </c>
      <c r="S20" s="107">
        <f t="shared" si="9"/>
        <v>0</v>
      </c>
      <c r="T20" s="107">
        <f t="shared" si="9"/>
        <v>0</v>
      </c>
      <c r="U20" s="107">
        <f t="shared" si="9"/>
        <v>0</v>
      </c>
      <c r="V20" s="107">
        <f t="shared" si="9"/>
        <v>0</v>
      </c>
      <c r="W20" s="107">
        <f t="shared" si="9"/>
        <v>0</v>
      </c>
      <c r="X20" s="107">
        <f t="shared" ref="X20:AM24" si="10">+W20*(1+$E20)</f>
        <v>0</v>
      </c>
      <c r="Y20" s="107">
        <f t="shared" si="10"/>
        <v>0</v>
      </c>
      <c r="Z20" s="107">
        <f t="shared" si="10"/>
        <v>0</v>
      </c>
      <c r="AA20" s="107">
        <f t="shared" si="10"/>
        <v>0</v>
      </c>
      <c r="AB20" s="107">
        <f t="shared" si="10"/>
        <v>0</v>
      </c>
      <c r="AC20" s="107">
        <f t="shared" si="10"/>
        <v>0</v>
      </c>
      <c r="AD20" s="107">
        <f t="shared" si="10"/>
        <v>0</v>
      </c>
      <c r="AE20" s="107">
        <f t="shared" si="10"/>
        <v>0</v>
      </c>
      <c r="AF20" s="107">
        <f t="shared" si="10"/>
        <v>0</v>
      </c>
      <c r="AG20" s="107">
        <f t="shared" si="10"/>
        <v>0</v>
      </c>
      <c r="AH20" s="107">
        <f t="shared" si="10"/>
        <v>0</v>
      </c>
      <c r="AI20" s="107">
        <f t="shared" si="10"/>
        <v>0</v>
      </c>
      <c r="AJ20" s="107">
        <f t="shared" si="10"/>
        <v>0</v>
      </c>
      <c r="AK20" s="107">
        <f t="shared" si="10"/>
        <v>0</v>
      </c>
      <c r="AL20" s="107">
        <f t="shared" si="10"/>
        <v>0</v>
      </c>
      <c r="AM20" s="107">
        <f t="shared" si="10"/>
        <v>0</v>
      </c>
      <c r="AN20" s="107">
        <f t="shared" ref="AN20:BC24" si="11">+AM20*(1+$E20)</f>
        <v>0</v>
      </c>
      <c r="AO20" s="107">
        <f t="shared" si="11"/>
        <v>0</v>
      </c>
      <c r="AP20" s="107">
        <f t="shared" si="11"/>
        <v>0</v>
      </c>
      <c r="AQ20" s="107">
        <f t="shared" si="11"/>
        <v>0</v>
      </c>
      <c r="AR20" s="107">
        <f t="shared" si="11"/>
        <v>0</v>
      </c>
      <c r="AS20" s="107">
        <f t="shared" si="11"/>
        <v>0</v>
      </c>
      <c r="AT20" s="107">
        <f t="shared" si="11"/>
        <v>0</v>
      </c>
      <c r="AU20" s="107">
        <f t="shared" si="11"/>
        <v>0</v>
      </c>
      <c r="AV20" s="107">
        <f t="shared" si="11"/>
        <v>0</v>
      </c>
      <c r="AW20" s="107">
        <f t="shared" si="11"/>
        <v>0</v>
      </c>
      <c r="AX20" s="107">
        <f t="shared" si="11"/>
        <v>0</v>
      </c>
      <c r="AY20" s="107">
        <f t="shared" si="11"/>
        <v>0</v>
      </c>
      <c r="AZ20" s="107">
        <f t="shared" si="11"/>
        <v>0</v>
      </c>
      <c r="BA20" s="107">
        <f t="shared" si="11"/>
        <v>0</v>
      </c>
      <c r="BB20" s="107">
        <f t="shared" si="11"/>
        <v>0</v>
      </c>
      <c r="BC20" s="107">
        <f t="shared" si="11"/>
        <v>0</v>
      </c>
      <c r="BD20" s="107">
        <f t="shared" ref="BD20:BN24" si="12">+BC20*(1+$E20)</f>
        <v>0</v>
      </c>
      <c r="BE20" s="107">
        <f t="shared" si="12"/>
        <v>0</v>
      </c>
      <c r="BF20" s="107">
        <f t="shared" si="12"/>
        <v>0</v>
      </c>
      <c r="BG20" s="107">
        <f t="shared" si="12"/>
        <v>0</v>
      </c>
      <c r="BH20" s="107">
        <f t="shared" si="12"/>
        <v>0</v>
      </c>
      <c r="BI20" s="107">
        <f t="shared" si="12"/>
        <v>0</v>
      </c>
      <c r="BJ20" s="107">
        <f t="shared" si="12"/>
        <v>0</v>
      </c>
      <c r="BK20" s="107">
        <f t="shared" si="12"/>
        <v>0</v>
      </c>
      <c r="BL20" s="107">
        <f t="shared" si="12"/>
        <v>0</v>
      </c>
      <c r="BM20" s="107">
        <f t="shared" si="12"/>
        <v>0</v>
      </c>
      <c r="BN20" s="107">
        <f t="shared" si="12"/>
        <v>0</v>
      </c>
    </row>
    <row r="21" spans="1:66" x14ac:dyDescent="0.2">
      <c r="A21" s="102">
        <f t="shared" si="3"/>
        <v>12</v>
      </c>
      <c r="B21" s="103" t="s">
        <v>85</v>
      </c>
      <c r="C21" s="104">
        <f>+'4_Affordability - Year 1'!J12</f>
        <v>0</v>
      </c>
      <c r="D21" s="105">
        <f>+'4_Affordability - Year 1'!K12</f>
        <v>0</v>
      </c>
      <c r="E21" s="203"/>
      <c r="F21" s="106"/>
      <c r="G21" s="107">
        <f t="shared" si="4"/>
        <v>0</v>
      </c>
      <c r="H21" s="107">
        <f>+G21*(1+$E21)</f>
        <v>0</v>
      </c>
      <c r="I21" s="107">
        <f t="shared" si="9"/>
        <v>0</v>
      </c>
      <c r="J21" s="107">
        <f t="shared" si="9"/>
        <v>0</v>
      </c>
      <c r="K21" s="107">
        <f t="shared" si="9"/>
        <v>0</v>
      </c>
      <c r="L21" s="107">
        <f t="shared" si="9"/>
        <v>0</v>
      </c>
      <c r="M21" s="107">
        <f t="shared" si="9"/>
        <v>0</v>
      </c>
      <c r="N21" s="107">
        <f t="shared" si="9"/>
        <v>0</v>
      </c>
      <c r="O21" s="107">
        <f t="shared" si="9"/>
        <v>0</v>
      </c>
      <c r="P21" s="107">
        <f t="shared" si="9"/>
        <v>0</v>
      </c>
      <c r="Q21" s="107">
        <f t="shared" si="9"/>
        <v>0</v>
      </c>
      <c r="R21" s="107">
        <f t="shared" si="9"/>
        <v>0</v>
      </c>
      <c r="S21" s="107">
        <f t="shared" si="9"/>
        <v>0</v>
      </c>
      <c r="T21" s="107">
        <f t="shared" si="9"/>
        <v>0</v>
      </c>
      <c r="U21" s="107">
        <f t="shared" si="9"/>
        <v>0</v>
      </c>
      <c r="V21" s="107">
        <f t="shared" si="9"/>
        <v>0</v>
      </c>
      <c r="W21" s="107">
        <f t="shared" si="9"/>
        <v>0</v>
      </c>
      <c r="X21" s="107">
        <f t="shared" si="10"/>
        <v>0</v>
      </c>
      <c r="Y21" s="107">
        <f t="shared" si="10"/>
        <v>0</v>
      </c>
      <c r="Z21" s="107">
        <f t="shared" si="10"/>
        <v>0</v>
      </c>
      <c r="AA21" s="107">
        <f t="shared" si="10"/>
        <v>0</v>
      </c>
      <c r="AB21" s="107">
        <f t="shared" si="10"/>
        <v>0</v>
      </c>
      <c r="AC21" s="107">
        <f t="shared" si="10"/>
        <v>0</v>
      </c>
      <c r="AD21" s="107">
        <f t="shared" si="10"/>
        <v>0</v>
      </c>
      <c r="AE21" s="107">
        <f t="shared" si="10"/>
        <v>0</v>
      </c>
      <c r="AF21" s="107">
        <f t="shared" si="10"/>
        <v>0</v>
      </c>
      <c r="AG21" s="107">
        <f t="shared" si="10"/>
        <v>0</v>
      </c>
      <c r="AH21" s="107">
        <f t="shared" si="10"/>
        <v>0</v>
      </c>
      <c r="AI21" s="107">
        <f t="shared" si="10"/>
        <v>0</v>
      </c>
      <c r="AJ21" s="107">
        <f t="shared" si="10"/>
        <v>0</v>
      </c>
      <c r="AK21" s="107">
        <f t="shared" si="10"/>
        <v>0</v>
      </c>
      <c r="AL21" s="107">
        <f t="shared" si="10"/>
        <v>0</v>
      </c>
      <c r="AM21" s="107">
        <f t="shared" si="10"/>
        <v>0</v>
      </c>
      <c r="AN21" s="107">
        <f t="shared" si="11"/>
        <v>0</v>
      </c>
      <c r="AO21" s="107">
        <f t="shared" si="11"/>
        <v>0</v>
      </c>
      <c r="AP21" s="107">
        <f t="shared" si="11"/>
        <v>0</v>
      </c>
      <c r="AQ21" s="107">
        <f t="shared" si="11"/>
        <v>0</v>
      </c>
      <c r="AR21" s="107">
        <f t="shared" si="11"/>
        <v>0</v>
      </c>
      <c r="AS21" s="107">
        <f t="shared" si="11"/>
        <v>0</v>
      </c>
      <c r="AT21" s="107">
        <f t="shared" si="11"/>
        <v>0</v>
      </c>
      <c r="AU21" s="107">
        <f t="shared" si="11"/>
        <v>0</v>
      </c>
      <c r="AV21" s="107">
        <f t="shared" si="11"/>
        <v>0</v>
      </c>
      <c r="AW21" s="107">
        <f t="shared" si="11"/>
        <v>0</v>
      </c>
      <c r="AX21" s="107">
        <f t="shared" si="11"/>
        <v>0</v>
      </c>
      <c r="AY21" s="107">
        <f t="shared" si="11"/>
        <v>0</v>
      </c>
      <c r="AZ21" s="107">
        <f t="shared" si="11"/>
        <v>0</v>
      </c>
      <c r="BA21" s="107">
        <f t="shared" si="11"/>
        <v>0</v>
      </c>
      <c r="BB21" s="107">
        <f t="shared" si="11"/>
        <v>0</v>
      </c>
      <c r="BC21" s="107">
        <f t="shared" si="11"/>
        <v>0</v>
      </c>
      <c r="BD21" s="107">
        <f t="shared" si="12"/>
        <v>0</v>
      </c>
      <c r="BE21" s="107">
        <f t="shared" si="12"/>
        <v>0</v>
      </c>
      <c r="BF21" s="107">
        <f t="shared" si="12"/>
        <v>0</v>
      </c>
      <c r="BG21" s="107">
        <f t="shared" si="12"/>
        <v>0</v>
      </c>
      <c r="BH21" s="107">
        <f t="shared" si="12"/>
        <v>0</v>
      </c>
      <c r="BI21" s="107">
        <f t="shared" si="12"/>
        <v>0</v>
      </c>
      <c r="BJ21" s="107">
        <f t="shared" si="12"/>
        <v>0</v>
      </c>
      <c r="BK21" s="107">
        <f t="shared" si="12"/>
        <v>0</v>
      </c>
      <c r="BL21" s="107">
        <f t="shared" si="12"/>
        <v>0</v>
      </c>
      <c r="BM21" s="107">
        <f t="shared" si="12"/>
        <v>0</v>
      </c>
      <c r="BN21" s="107">
        <f t="shared" si="12"/>
        <v>0</v>
      </c>
    </row>
    <row r="22" spans="1:66" x14ac:dyDescent="0.2">
      <c r="A22" s="102">
        <f t="shared" si="3"/>
        <v>13</v>
      </c>
      <c r="B22" s="103" t="s">
        <v>86</v>
      </c>
      <c r="C22" s="104">
        <f>+'4_Affordability - Year 1'!J13</f>
        <v>0</v>
      </c>
      <c r="D22" s="105">
        <f>+'4_Affordability - Year 1'!K13</f>
        <v>0</v>
      </c>
      <c r="E22" s="203"/>
      <c r="F22" s="106"/>
      <c r="G22" s="107">
        <f>+$C22*$D22*12*(1+$E22)^(E$6-$E$5)</f>
        <v>0</v>
      </c>
      <c r="H22" s="107">
        <f t="shared" si="9"/>
        <v>0</v>
      </c>
      <c r="I22" s="107">
        <f t="shared" si="9"/>
        <v>0</v>
      </c>
      <c r="J22" s="107">
        <f t="shared" si="9"/>
        <v>0</v>
      </c>
      <c r="K22" s="107">
        <f t="shared" si="9"/>
        <v>0</v>
      </c>
      <c r="L22" s="107">
        <f t="shared" si="9"/>
        <v>0</v>
      </c>
      <c r="M22" s="107">
        <f t="shared" si="9"/>
        <v>0</v>
      </c>
      <c r="N22" s="107">
        <f t="shared" si="9"/>
        <v>0</v>
      </c>
      <c r="O22" s="107">
        <f t="shared" si="9"/>
        <v>0</v>
      </c>
      <c r="P22" s="107">
        <f t="shared" si="9"/>
        <v>0</v>
      </c>
      <c r="Q22" s="107">
        <f t="shared" si="9"/>
        <v>0</v>
      </c>
      <c r="R22" s="107">
        <f t="shared" si="9"/>
        <v>0</v>
      </c>
      <c r="S22" s="107">
        <f t="shared" si="9"/>
        <v>0</v>
      </c>
      <c r="T22" s="107">
        <f t="shared" si="9"/>
        <v>0</v>
      </c>
      <c r="U22" s="107">
        <f t="shared" si="9"/>
        <v>0</v>
      </c>
      <c r="V22" s="107">
        <f t="shared" si="9"/>
        <v>0</v>
      </c>
      <c r="W22" s="107">
        <f t="shared" si="9"/>
        <v>0</v>
      </c>
      <c r="X22" s="107">
        <f t="shared" si="10"/>
        <v>0</v>
      </c>
      <c r="Y22" s="107">
        <f t="shared" si="10"/>
        <v>0</v>
      </c>
      <c r="Z22" s="107">
        <f t="shared" si="10"/>
        <v>0</v>
      </c>
      <c r="AA22" s="107">
        <f t="shared" si="10"/>
        <v>0</v>
      </c>
      <c r="AB22" s="107">
        <f t="shared" si="10"/>
        <v>0</v>
      </c>
      <c r="AC22" s="107">
        <f t="shared" si="10"/>
        <v>0</v>
      </c>
      <c r="AD22" s="107">
        <f t="shared" si="10"/>
        <v>0</v>
      </c>
      <c r="AE22" s="107">
        <f t="shared" si="10"/>
        <v>0</v>
      </c>
      <c r="AF22" s="107">
        <f t="shared" si="10"/>
        <v>0</v>
      </c>
      <c r="AG22" s="107">
        <f t="shared" si="10"/>
        <v>0</v>
      </c>
      <c r="AH22" s="107">
        <f t="shared" si="10"/>
        <v>0</v>
      </c>
      <c r="AI22" s="107">
        <f t="shared" si="10"/>
        <v>0</v>
      </c>
      <c r="AJ22" s="107">
        <f t="shared" si="10"/>
        <v>0</v>
      </c>
      <c r="AK22" s="107">
        <f t="shared" si="10"/>
        <v>0</v>
      </c>
      <c r="AL22" s="107">
        <f t="shared" si="10"/>
        <v>0</v>
      </c>
      <c r="AM22" s="107">
        <f t="shared" si="10"/>
        <v>0</v>
      </c>
      <c r="AN22" s="107">
        <f t="shared" si="11"/>
        <v>0</v>
      </c>
      <c r="AO22" s="107">
        <f t="shared" si="11"/>
        <v>0</v>
      </c>
      <c r="AP22" s="107">
        <f t="shared" si="11"/>
        <v>0</v>
      </c>
      <c r="AQ22" s="107">
        <f t="shared" si="11"/>
        <v>0</v>
      </c>
      <c r="AR22" s="107">
        <f t="shared" si="11"/>
        <v>0</v>
      </c>
      <c r="AS22" s="107">
        <f t="shared" si="11"/>
        <v>0</v>
      </c>
      <c r="AT22" s="107">
        <f t="shared" si="11"/>
        <v>0</v>
      </c>
      <c r="AU22" s="107">
        <f t="shared" si="11"/>
        <v>0</v>
      </c>
      <c r="AV22" s="107">
        <f t="shared" si="11"/>
        <v>0</v>
      </c>
      <c r="AW22" s="107">
        <f t="shared" si="11"/>
        <v>0</v>
      </c>
      <c r="AX22" s="107">
        <f t="shared" si="11"/>
        <v>0</v>
      </c>
      <c r="AY22" s="107">
        <f t="shared" si="11"/>
        <v>0</v>
      </c>
      <c r="AZ22" s="107">
        <f t="shared" si="11"/>
        <v>0</v>
      </c>
      <c r="BA22" s="107">
        <f t="shared" si="11"/>
        <v>0</v>
      </c>
      <c r="BB22" s="107">
        <f t="shared" si="11"/>
        <v>0</v>
      </c>
      <c r="BC22" s="107">
        <f t="shared" si="11"/>
        <v>0</v>
      </c>
      <c r="BD22" s="107">
        <f t="shared" si="12"/>
        <v>0</v>
      </c>
      <c r="BE22" s="107">
        <f t="shared" si="12"/>
        <v>0</v>
      </c>
      <c r="BF22" s="107">
        <f t="shared" si="12"/>
        <v>0</v>
      </c>
      <c r="BG22" s="107">
        <f t="shared" si="12"/>
        <v>0</v>
      </c>
      <c r="BH22" s="107">
        <f t="shared" si="12"/>
        <v>0</v>
      </c>
      <c r="BI22" s="107">
        <f t="shared" si="12"/>
        <v>0</v>
      </c>
      <c r="BJ22" s="107">
        <f t="shared" si="12"/>
        <v>0</v>
      </c>
      <c r="BK22" s="107">
        <f t="shared" si="12"/>
        <v>0</v>
      </c>
      <c r="BL22" s="107">
        <f t="shared" si="12"/>
        <v>0</v>
      </c>
      <c r="BM22" s="107">
        <f t="shared" si="12"/>
        <v>0</v>
      </c>
      <c r="BN22" s="107">
        <f t="shared" si="12"/>
        <v>0</v>
      </c>
    </row>
    <row r="23" spans="1:66" x14ac:dyDescent="0.2">
      <c r="A23" s="102">
        <f t="shared" si="3"/>
        <v>14</v>
      </c>
      <c r="B23" s="103" t="s">
        <v>87</v>
      </c>
      <c r="C23" s="104">
        <f>+'4_Affordability - Year 1'!J14</f>
        <v>0</v>
      </c>
      <c r="D23" s="105">
        <f>+'4_Affordability - Year 1'!K14</f>
        <v>0</v>
      </c>
      <c r="E23" s="203"/>
      <c r="F23" s="106"/>
      <c r="G23" s="107">
        <f t="shared" si="4"/>
        <v>0</v>
      </c>
      <c r="H23" s="107">
        <f t="shared" si="9"/>
        <v>0</v>
      </c>
      <c r="I23" s="107">
        <f t="shared" si="9"/>
        <v>0</v>
      </c>
      <c r="J23" s="107">
        <f t="shared" si="9"/>
        <v>0</v>
      </c>
      <c r="K23" s="107">
        <f t="shared" si="9"/>
        <v>0</v>
      </c>
      <c r="L23" s="107">
        <f t="shared" si="9"/>
        <v>0</v>
      </c>
      <c r="M23" s="107">
        <f t="shared" si="9"/>
        <v>0</v>
      </c>
      <c r="N23" s="107">
        <f t="shared" si="9"/>
        <v>0</v>
      </c>
      <c r="O23" s="107">
        <f t="shared" si="9"/>
        <v>0</v>
      </c>
      <c r="P23" s="107">
        <f t="shared" si="9"/>
        <v>0</v>
      </c>
      <c r="Q23" s="107">
        <f t="shared" si="9"/>
        <v>0</v>
      </c>
      <c r="R23" s="107">
        <f t="shared" si="9"/>
        <v>0</v>
      </c>
      <c r="S23" s="107">
        <f t="shared" si="9"/>
        <v>0</v>
      </c>
      <c r="T23" s="107">
        <f t="shared" si="9"/>
        <v>0</v>
      </c>
      <c r="U23" s="107">
        <f t="shared" si="9"/>
        <v>0</v>
      </c>
      <c r="V23" s="107">
        <f t="shared" si="9"/>
        <v>0</v>
      </c>
      <c r="W23" s="107">
        <f t="shared" si="9"/>
        <v>0</v>
      </c>
      <c r="X23" s="107">
        <f t="shared" si="10"/>
        <v>0</v>
      </c>
      <c r="Y23" s="107">
        <f t="shared" si="10"/>
        <v>0</v>
      </c>
      <c r="Z23" s="107">
        <f t="shared" si="10"/>
        <v>0</v>
      </c>
      <c r="AA23" s="107">
        <f t="shared" si="10"/>
        <v>0</v>
      </c>
      <c r="AB23" s="107">
        <f t="shared" si="10"/>
        <v>0</v>
      </c>
      <c r="AC23" s="107">
        <f t="shared" si="10"/>
        <v>0</v>
      </c>
      <c r="AD23" s="107">
        <f t="shared" si="10"/>
        <v>0</v>
      </c>
      <c r="AE23" s="107">
        <f t="shared" si="10"/>
        <v>0</v>
      </c>
      <c r="AF23" s="107">
        <f t="shared" si="10"/>
        <v>0</v>
      </c>
      <c r="AG23" s="107">
        <f t="shared" si="10"/>
        <v>0</v>
      </c>
      <c r="AH23" s="107">
        <f t="shared" si="10"/>
        <v>0</v>
      </c>
      <c r="AI23" s="107">
        <f t="shared" si="10"/>
        <v>0</v>
      </c>
      <c r="AJ23" s="107">
        <f t="shared" si="10"/>
        <v>0</v>
      </c>
      <c r="AK23" s="107">
        <f t="shared" si="10"/>
        <v>0</v>
      </c>
      <c r="AL23" s="107">
        <f t="shared" si="10"/>
        <v>0</v>
      </c>
      <c r="AM23" s="107">
        <f t="shared" si="10"/>
        <v>0</v>
      </c>
      <c r="AN23" s="107">
        <f t="shared" si="11"/>
        <v>0</v>
      </c>
      <c r="AO23" s="107">
        <f t="shared" si="11"/>
        <v>0</v>
      </c>
      <c r="AP23" s="107">
        <f t="shared" si="11"/>
        <v>0</v>
      </c>
      <c r="AQ23" s="107">
        <f t="shared" si="11"/>
        <v>0</v>
      </c>
      <c r="AR23" s="107">
        <f t="shared" si="11"/>
        <v>0</v>
      </c>
      <c r="AS23" s="107">
        <f t="shared" si="11"/>
        <v>0</v>
      </c>
      <c r="AT23" s="107">
        <f t="shared" si="11"/>
        <v>0</v>
      </c>
      <c r="AU23" s="107">
        <f t="shared" si="11"/>
        <v>0</v>
      </c>
      <c r="AV23" s="107">
        <f t="shared" si="11"/>
        <v>0</v>
      </c>
      <c r="AW23" s="107">
        <f t="shared" si="11"/>
        <v>0</v>
      </c>
      <c r="AX23" s="107">
        <f t="shared" si="11"/>
        <v>0</v>
      </c>
      <c r="AY23" s="107">
        <f t="shared" si="11"/>
        <v>0</v>
      </c>
      <c r="AZ23" s="107">
        <f t="shared" si="11"/>
        <v>0</v>
      </c>
      <c r="BA23" s="107">
        <f t="shared" si="11"/>
        <v>0</v>
      </c>
      <c r="BB23" s="107">
        <f t="shared" si="11"/>
        <v>0</v>
      </c>
      <c r="BC23" s="107">
        <f t="shared" si="11"/>
        <v>0</v>
      </c>
      <c r="BD23" s="107">
        <f t="shared" si="12"/>
        <v>0</v>
      </c>
      <c r="BE23" s="107">
        <f t="shared" si="12"/>
        <v>0</v>
      </c>
      <c r="BF23" s="107">
        <f t="shared" si="12"/>
        <v>0</v>
      </c>
      <c r="BG23" s="107">
        <f t="shared" si="12"/>
        <v>0</v>
      </c>
      <c r="BH23" s="107">
        <f t="shared" si="12"/>
        <v>0</v>
      </c>
      <c r="BI23" s="107">
        <f t="shared" si="12"/>
        <v>0</v>
      </c>
      <c r="BJ23" s="107">
        <f t="shared" si="12"/>
        <v>0</v>
      </c>
      <c r="BK23" s="107">
        <f t="shared" si="12"/>
        <v>0</v>
      </c>
      <c r="BL23" s="107">
        <f t="shared" si="12"/>
        <v>0</v>
      </c>
      <c r="BM23" s="107">
        <f t="shared" si="12"/>
        <v>0</v>
      </c>
      <c r="BN23" s="107">
        <f t="shared" si="12"/>
        <v>0</v>
      </c>
    </row>
    <row r="24" spans="1:66" x14ac:dyDescent="0.2">
      <c r="A24" s="102">
        <f t="shared" si="3"/>
        <v>15</v>
      </c>
      <c r="B24" s="103" t="s">
        <v>200</v>
      </c>
      <c r="C24" s="104">
        <f>+'4_Affordability - Year 1'!J15</f>
        <v>0</v>
      </c>
      <c r="D24" s="105">
        <f>+'4_Affordability - Year 1'!K15</f>
        <v>0</v>
      </c>
      <c r="E24" s="203"/>
      <c r="F24" s="106"/>
      <c r="G24" s="107">
        <f t="shared" si="4"/>
        <v>0</v>
      </c>
      <c r="H24" s="107">
        <f t="shared" si="9"/>
        <v>0</v>
      </c>
      <c r="I24" s="107">
        <f t="shared" si="9"/>
        <v>0</v>
      </c>
      <c r="J24" s="107">
        <f t="shared" si="9"/>
        <v>0</v>
      </c>
      <c r="K24" s="107">
        <f t="shared" si="9"/>
        <v>0</v>
      </c>
      <c r="L24" s="107">
        <f t="shared" si="9"/>
        <v>0</v>
      </c>
      <c r="M24" s="107">
        <f t="shared" si="9"/>
        <v>0</v>
      </c>
      <c r="N24" s="107">
        <f t="shared" si="9"/>
        <v>0</v>
      </c>
      <c r="O24" s="107">
        <f t="shared" si="9"/>
        <v>0</v>
      </c>
      <c r="P24" s="107">
        <f t="shared" si="9"/>
        <v>0</v>
      </c>
      <c r="Q24" s="107">
        <f t="shared" si="9"/>
        <v>0</v>
      </c>
      <c r="R24" s="107">
        <f t="shared" si="9"/>
        <v>0</v>
      </c>
      <c r="S24" s="107">
        <f t="shared" si="9"/>
        <v>0</v>
      </c>
      <c r="T24" s="107">
        <f t="shared" si="9"/>
        <v>0</v>
      </c>
      <c r="U24" s="107">
        <f t="shared" si="9"/>
        <v>0</v>
      </c>
      <c r="V24" s="107">
        <f t="shared" si="9"/>
        <v>0</v>
      </c>
      <c r="W24" s="107">
        <f t="shared" si="9"/>
        <v>0</v>
      </c>
      <c r="X24" s="107">
        <f t="shared" si="10"/>
        <v>0</v>
      </c>
      <c r="Y24" s="107">
        <f t="shared" si="10"/>
        <v>0</v>
      </c>
      <c r="Z24" s="107">
        <f t="shared" si="10"/>
        <v>0</v>
      </c>
      <c r="AA24" s="107">
        <f t="shared" si="10"/>
        <v>0</v>
      </c>
      <c r="AB24" s="107">
        <f t="shared" si="10"/>
        <v>0</v>
      </c>
      <c r="AC24" s="107">
        <f t="shared" si="10"/>
        <v>0</v>
      </c>
      <c r="AD24" s="107">
        <f t="shared" si="10"/>
        <v>0</v>
      </c>
      <c r="AE24" s="107">
        <f t="shared" si="10"/>
        <v>0</v>
      </c>
      <c r="AF24" s="107">
        <f t="shared" si="10"/>
        <v>0</v>
      </c>
      <c r="AG24" s="107">
        <f t="shared" si="10"/>
        <v>0</v>
      </c>
      <c r="AH24" s="107">
        <f t="shared" si="10"/>
        <v>0</v>
      </c>
      <c r="AI24" s="107">
        <f t="shared" si="10"/>
        <v>0</v>
      </c>
      <c r="AJ24" s="107">
        <f t="shared" si="10"/>
        <v>0</v>
      </c>
      <c r="AK24" s="107">
        <f t="shared" si="10"/>
        <v>0</v>
      </c>
      <c r="AL24" s="107">
        <f t="shared" si="10"/>
        <v>0</v>
      </c>
      <c r="AM24" s="107">
        <f t="shared" si="10"/>
        <v>0</v>
      </c>
      <c r="AN24" s="107">
        <f t="shared" si="11"/>
        <v>0</v>
      </c>
      <c r="AO24" s="107">
        <f t="shared" si="11"/>
        <v>0</v>
      </c>
      <c r="AP24" s="107">
        <f t="shared" si="11"/>
        <v>0</v>
      </c>
      <c r="AQ24" s="107">
        <f t="shared" si="11"/>
        <v>0</v>
      </c>
      <c r="AR24" s="107">
        <f t="shared" si="11"/>
        <v>0</v>
      </c>
      <c r="AS24" s="107">
        <f t="shared" si="11"/>
        <v>0</v>
      </c>
      <c r="AT24" s="107">
        <f t="shared" si="11"/>
        <v>0</v>
      </c>
      <c r="AU24" s="107">
        <f t="shared" si="11"/>
        <v>0</v>
      </c>
      <c r="AV24" s="107">
        <f t="shared" si="11"/>
        <v>0</v>
      </c>
      <c r="AW24" s="107">
        <f t="shared" si="11"/>
        <v>0</v>
      </c>
      <c r="AX24" s="107">
        <f t="shared" si="11"/>
        <v>0</v>
      </c>
      <c r="AY24" s="107">
        <f t="shared" si="11"/>
        <v>0</v>
      </c>
      <c r="AZ24" s="107">
        <f t="shared" si="11"/>
        <v>0</v>
      </c>
      <c r="BA24" s="107">
        <f t="shared" si="11"/>
        <v>0</v>
      </c>
      <c r="BB24" s="107">
        <f t="shared" si="11"/>
        <v>0</v>
      </c>
      <c r="BC24" s="107">
        <f t="shared" si="11"/>
        <v>0</v>
      </c>
      <c r="BD24" s="107">
        <f t="shared" si="12"/>
        <v>0</v>
      </c>
      <c r="BE24" s="107">
        <f t="shared" si="12"/>
        <v>0</v>
      </c>
      <c r="BF24" s="107">
        <f t="shared" si="12"/>
        <v>0</v>
      </c>
      <c r="BG24" s="107">
        <f t="shared" si="12"/>
        <v>0</v>
      </c>
      <c r="BH24" s="107">
        <f t="shared" si="12"/>
        <v>0</v>
      </c>
      <c r="BI24" s="107">
        <f t="shared" si="12"/>
        <v>0</v>
      </c>
      <c r="BJ24" s="107">
        <f t="shared" si="12"/>
        <v>0</v>
      </c>
      <c r="BK24" s="107">
        <f t="shared" si="12"/>
        <v>0</v>
      </c>
      <c r="BL24" s="107">
        <f t="shared" si="12"/>
        <v>0</v>
      </c>
      <c r="BM24" s="107">
        <f t="shared" si="12"/>
        <v>0</v>
      </c>
      <c r="BN24" s="107">
        <f t="shared" si="12"/>
        <v>0</v>
      </c>
    </row>
    <row r="25" spans="1:66" x14ac:dyDescent="0.2">
      <c r="A25" s="102">
        <f t="shared" si="3"/>
        <v>16</v>
      </c>
      <c r="B25" s="103" t="s">
        <v>188</v>
      </c>
      <c r="C25" s="104">
        <f>+'4_Affordability - Year 1'!N11</f>
        <v>0</v>
      </c>
      <c r="D25" s="105">
        <f>+'4_Affordability - Year 1'!O11</f>
        <v>0</v>
      </c>
      <c r="E25" s="203"/>
      <c r="F25" s="106"/>
      <c r="G25" s="107">
        <f t="shared" ref="G25:G28" si="13">+$C25*$D25*12*(1+$E25)^(E$6-$E$5)</f>
        <v>0</v>
      </c>
      <c r="H25" s="107">
        <f t="shared" ref="H25:H28" si="14">+G25*(1+$E25)</f>
        <v>0</v>
      </c>
      <c r="I25" s="107">
        <f t="shared" ref="I25:I28" si="15">+H25*(1+$E25)</f>
        <v>0</v>
      </c>
      <c r="J25" s="107">
        <f t="shared" ref="J25:J28" si="16">+I25*(1+$E25)</f>
        <v>0</v>
      </c>
      <c r="K25" s="107">
        <f t="shared" ref="K25:K28" si="17">+J25*(1+$E25)</f>
        <v>0</v>
      </c>
      <c r="L25" s="107">
        <f t="shared" ref="L25:L28" si="18">+K25*(1+$E25)</f>
        <v>0</v>
      </c>
      <c r="M25" s="107">
        <f t="shared" ref="M25:M28" si="19">+L25*(1+$E25)</f>
        <v>0</v>
      </c>
      <c r="N25" s="107">
        <f t="shared" ref="N25:N28" si="20">+M25*(1+$E25)</f>
        <v>0</v>
      </c>
      <c r="O25" s="107">
        <f t="shared" ref="O25:O28" si="21">+N25*(1+$E25)</f>
        <v>0</v>
      </c>
      <c r="P25" s="107">
        <f t="shared" ref="P25:P28" si="22">+O25*(1+$E25)</f>
        <v>0</v>
      </c>
      <c r="Q25" s="107">
        <f t="shared" ref="Q25:Q28" si="23">+P25*(1+$E25)</f>
        <v>0</v>
      </c>
      <c r="R25" s="107">
        <f t="shared" ref="R25:R28" si="24">+Q25*(1+$E25)</f>
        <v>0</v>
      </c>
      <c r="S25" s="107">
        <f t="shared" ref="S25:S28" si="25">+R25*(1+$E25)</f>
        <v>0</v>
      </c>
      <c r="T25" s="107">
        <f t="shared" ref="T25:T28" si="26">+S25*(1+$E25)</f>
        <v>0</v>
      </c>
      <c r="U25" s="107">
        <f t="shared" ref="U25:U28" si="27">+T25*(1+$E25)</f>
        <v>0</v>
      </c>
      <c r="V25" s="107">
        <f t="shared" ref="V25:V28" si="28">+U25*(1+$E25)</f>
        <v>0</v>
      </c>
      <c r="W25" s="107">
        <f t="shared" ref="W25:W28" si="29">+V25*(1+$E25)</f>
        <v>0</v>
      </c>
      <c r="X25" s="107">
        <f t="shared" ref="X25:X28" si="30">+W25*(1+$E25)</f>
        <v>0</v>
      </c>
      <c r="Y25" s="107">
        <f t="shared" ref="Y25:Y28" si="31">+X25*(1+$E25)</f>
        <v>0</v>
      </c>
      <c r="Z25" s="107">
        <f t="shared" ref="Z25:Z28" si="32">+Y25*(1+$E25)</f>
        <v>0</v>
      </c>
      <c r="AA25" s="107">
        <f t="shared" ref="AA25:AA28" si="33">+Z25*(1+$E25)</f>
        <v>0</v>
      </c>
      <c r="AB25" s="107">
        <f t="shared" ref="AB25:AB28" si="34">+AA25*(1+$E25)</f>
        <v>0</v>
      </c>
      <c r="AC25" s="107">
        <f t="shared" ref="AC25:AC28" si="35">+AB25*(1+$E25)</f>
        <v>0</v>
      </c>
      <c r="AD25" s="107">
        <f t="shared" ref="AD25:AD28" si="36">+AC25*(1+$E25)</f>
        <v>0</v>
      </c>
      <c r="AE25" s="107">
        <f t="shared" ref="AE25:AE28" si="37">+AD25*(1+$E25)</f>
        <v>0</v>
      </c>
      <c r="AF25" s="107">
        <f t="shared" ref="AF25:AF28" si="38">+AE25*(1+$E25)</f>
        <v>0</v>
      </c>
      <c r="AG25" s="107">
        <f t="shared" ref="AG25:AG28" si="39">+AF25*(1+$E25)</f>
        <v>0</v>
      </c>
      <c r="AH25" s="107">
        <f t="shared" ref="AH25:AH28" si="40">+AG25*(1+$E25)</f>
        <v>0</v>
      </c>
      <c r="AI25" s="107">
        <f t="shared" ref="AI25:AI28" si="41">+AH25*(1+$E25)</f>
        <v>0</v>
      </c>
      <c r="AJ25" s="107">
        <f t="shared" ref="AJ25:AJ28" si="42">+AI25*(1+$E25)</f>
        <v>0</v>
      </c>
      <c r="AK25" s="107">
        <f t="shared" ref="AK25:AK28" si="43">+AJ25*(1+$E25)</f>
        <v>0</v>
      </c>
      <c r="AL25" s="107">
        <f t="shared" ref="AL25:AL28" si="44">+AK25*(1+$E25)</f>
        <v>0</v>
      </c>
      <c r="AM25" s="107">
        <f t="shared" ref="AM25:AM28" si="45">+AL25*(1+$E25)</f>
        <v>0</v>
      </c>
      <c r="AN25" s="107">
        <f t="shared" ref="AN25:AN28" si="46">+AM25*(1+$E25)</f>
        <v>0</v>
      </c>
      <c r="AO25" s="107">
        <f t="shared" ref="AO25:AO28" si="47">+AN25*(1+$E25)</f>
        <v>0</v>
      </c>
      <c r="AP25" s="107">
        <f t="shared" ref="AP25:AP28" si="48">+AO25*(1+$E25)</f>
        <v>0</v>
      </c>
      <c r="AQ25" s="107">
        <f t="shared" ref="AQ25:AQ28" si="49">+AP25*(1+$E25)</f>
        <v>0</v>
      </c>
      <c r="AR25" s="107">
        <f t="shared" ref="AR25:AR28" si="50">+AQ25*(1+$E25)</f>
        <v>0</v>
      </c>
      <c r="AS25" s="107">
        <f t="shared" ref="AS25:AS28" si="51">+AR25*(1+$E25)</f>
        <v>0</v>
      </c>
      <c r="AT25" s="107">
        <f t="shared" ref="AT25:AT28" si="52">+AS25*(1+$E25)</f>
        <v>0</v>
      </c>
      <c r="AU25" s="107">
        <f t="shared" ref="AU25:AU28" si="53">+AT25*(1+$E25)</f>
        <v>0</v>
      </c>
      <c r="AV25" s="107">
        <f t="shared" ref="AV25:AV28" si="54">+AU25*(1+$E25)</f>
        <v>0</v>
      </c>
      <c r="AW25" s="107">
        <f t="shared" ref="AW25:AW28" si="55">+AV25*(1+$E25)</f>
        <v>0</v>
      </c>
      <c r="AX25" s="107">
        <f t="shared" ref="AX25:AX28" si="56">+AW25*(1+$E25)</f>
        <v>0</v>
      </c>
      <c r="AY25" s="107">
        <f t="shared" ref="AY25:AY28" si="57">+AX25*(1+$E25)</f>
        <v>0</v>
      </c>
      <c r="AZ25" s="107">
        <f t="shared" ref="AZ25:AZ28" si="58">+AY25*(1+$E25)</f>
        <v>0</v>
      </c>
      <c r="BA25" s="107">
        <f t="shared" ref="BA25:BA28" si="59">+AZ25*(1+$E25)</f>
        <v>0</v>
      </c>
      <c r="BB25" s="107">
        <f t="shared" ref="BB25:BB28" si="60">+BA25*(1+$E25)</f>
        <v>0</v>
      </c>
      <c r="BC25" s="107">
        <f t="shared" ref="BC25:BC28" si="61">+BB25*(1+$E25)</f>
        <v>0</v>
      </c>
      <c r="BD25" s="107">
        <f t="shared" ref="BD25:BD28" si="62">+BC25*(1+$E25)</f>
        <v>0</v>
      </c>
      <c r="BE25" s="107">
        <f t="shared" ref="BE25:BE28" si="63">+BD25*(1+$E25)</f>
        <v>0</v>
      </c>
      <c r="BF25" s="107">
        <f t="shared" ref="BF25:BF28" si="64">+BE25*(1+$E25)</f>
        <v>0</v>
      </c>
      <c r="BG25" s="107">
        <f t="shared" ref="BG25:BG28" si="65">+BF25*(1+$E25)</f>
        <v>0</v>
      </c>
      <c r="BH25" s="107">
        <f t="shared" ref="BH25:BH28" si="66">+BG25*(1+$E25)</f>
        <v>0</v>
      </c>
      <c r="BI25" s="107">
        <f t="shared" ref="BI25:BI28" si="67">+BH25*(1+$E25)</f>
        <v>0</v>
      </c>
      <c r="BJ25" s="107">
        <f t="shared" ref="BJ25:BJ28" si="68">+BI25*(1+$E25)</f>
        <v>0</v>
      </c>
      <c r="BK25" s="107">
        <f t="shared" ref="BK25:BK28" si="69">+BJ25*(1+$E25)</f>
        <v>0</v>
      </c>
      <c r="BL25" s="107">
        <f t="shared" ref="BL25:BL28" si="70">+BK25*(1+$E25)</f>
        <v>0</v>
      </c>
      <c r="BM25" s="107">
        <f t="shared" ref="BM25:BM28" si="71">+BL25*(1+$E25)</f>
        <v>0</v>
      </c>
      <c r="BN25" s="107">
        <f t="shared" ref="BN25:BN28" si="72">+BM25*(1+$E25)</f>
        <v>0</v>
      </c>
    </row>
    <row r="26" spans="1:66" x14ac:dyDescent="0.2">
      <c r="A26" s="102">
        <f t="shared" si="3"/>
        <v>17</v>
      </c>
      <c r="B26" s="103" t="s">
        <v>189</v>
      </c>
      <c r="C26" s="104">
        <f>+'4_Affordability - Year 1'!N12</f>
        <v>0</v>
      </c>
      <c r="D26" s="105">
        <f>+'4_Affordability - Year 1'!O12</f>
        <v>0</v>
      </c>
      <c r="E26" s="203"/>
      <c r="F26" s="106"/>
      <c r="G26" s="107">
        <f t="shared" si="13"/>
        <v>0</v>
      </c>
      <c r="H26" s="107">
        <f t="shared" si="14"/>
        <v>0</v>
      </c>
      <c r="I26" s="107">
        <f t="shared" si="15"/>
        <v>0</v>
      </c>
      <c r="J26" s="107">
        <f t="shared" si="16"/>
        <v>0</v>
      </c>
      <c r="K26" s="107">
        <f t="shared" si="17"/>
        <v>0</v>
      </c>
      <c r="L26" s="107">
        <f t="shared" si="18"/>
        <v>0</v>
      </c>
      <c r="M26" s="107">
        <f t="shared" si="19"/>
        <v>0</v>
      </c>
      <c r="N26" s="107">
        <f t="shared" si="20"/>
        <v>0</v>
      </c>
      <c r="O26" s="107">
        <f t="shared" si="21"/>
        <v>0</v>
      </c>
      <c r="P26" s="107">
        <f t="shared" si="22"/>
        <v>0</v>
      </c>
      <c r="Q26" s="107">
        <f t="shared" si="23"/>
        <v>0</v>
      </c>
      <c r="R26" s="107">
        <f t="shared" si="24"/>
        <v>0</v>
      </c>
      <c r="S26" s="107">
        <f t="shared" si="25"/>
        <v>0</v>
      </c>
      <c r="T26" s="107">
        <f t="shared" si="26"/>
        <v>0</v>
      </c>
      <c r="U26" s="107">
        <f t="shared" si="27"/>
        <v>0</v>
      </c>
      <c r="V26" s="107">
        <f t="shared" si="28"/>
        <v>0</v>
      </c>
      <c r="W26" s="107">
        <f t="shared" si="29"/>
        <v>0</v>
      </c>
      <c r="X26" s="107">
        <f t="shared" si="30"/>
        <v>0</v>
      </c>
      <c r="Y26" s="107">
        <f t="shared" si="31"/>
        <v>0</v>
      </c>
      <c r="Z26" s="107">
        <f t="shared" si="32"/>
        <v>0</v>
      </c>
      <c r="AA26" s="107">
        <f t="shared" si="33"/>
        <v>0</v>
      </c>
      <c r="AB26" s="107">
        <f t="shared" si="34"/>
        <v>0</v>
      </c>
      <c r="AC26" s="107">
        <f t="shared" si="35"/>
        <v>0</v>
      </c>
      <c r="AD26" s="107">
        <f t="shared" si="36"/>
        <v>0</v>
      </c>
      <c r="AE26" s="107">
        <f t="shared" si="37"/>
        <v>0</v>
      </c>
      <c r="AF26" s="107">
        <f t="shared" si="38"/>
        <v>0</v>
      </c>
      <c r="AG26" s="107">
        <f t="shared" si="39"/>
        <v>0</v>
      </c>
      <c r="AH26" s="107">
        <f t="shared" si="40"/>
        <v>0</v>
      </c>
      <c r="AI26" s="107">
        <f t="shared" si="41"/>
        <v>0</v>
      </c>
      <c r="AJ26" s="107">
        <f t="shared" si="42"/>
        <v>0</v>
      </c>
      <c r="AK26" s="107">
        <f t="shared" si="43"/>
        <v>0</v>
      </c>
      <c r="AL26" s="107">
        <f t="shared" si="44"/>
        <v>0</v>
      </c>
      <c r="AM26" s="107">
        <f t="shared" si="45"/>
        <v>0</v>
      </c>
      <c r="AN26" s="107">
        <f t="shared" si="46"/>
        <v>0</v>
      </c>
      <c r="AO26" s="107">
        <f t="shared" si="47"/>
        <v>0</v>
      </c>
      <c r="AP26" s="107">
        <f t="shared" si="48"/>
        <v>0</v>
      </c>
      <c r="AQ26" s="107">
        <f t="shared" si="49"/>
        <v>0</v>
      </c>
      <c r="AR26" s="107">
        <f t="shared" si="50"/>
        <v>0</v>
      </c>
      <c r="AS26" s="107">
        <f t="shared" si="51"/>
        <v>0</v>
      </c>
      <c r="AT26" s="107">
        <f t="shared" si="52"/>
        <v>0</v>
      </c>
      <c r="AU26" s="107">
        <f t="shared" si="53"/>
        <v>0</v>
      </c>
      <c r="AV26" s="107">
        <f t="shared" si="54"/>
        <v>0</v>
      </c>
      <c r="AW26" s="107">
        <f t="shared" si="55"/>
        <v>0</v>
      </c>
      <c r="AX26" s="107">
        <f t="shared" si="56"/>
        <v>0</v>
      </c>
      <c r="AY26" s="107">
        <f t="shared" si="57"/>
        <v>0</v>
      </c>
      <c r="AZ26" s="107">
        <f t="shared" si="58"/>
        <v>0</v>
      </c>
      <c r="BA26" s="107">
        <f t="shared" si="59"/>
        <v>0</v>
      </c>
      <c r="BB26" s="107">
        <f t="shared" si="60"/>
        <v>0</v>
      </c>
      <c r="BC26" s="107">
        <f t="shared" si="61"/>
        <v>0</v>
      </c>
      <c r="BD26" s="107">
        <f t="shared" si="62"/>
        <v>0</v>
      </c>
      <c r="BE26" s="107">
        <f t="shared" si="63"/>
        <v>0</v>
      </c>
      <c r="BF26" s="107">
        <f t="shared" si="64"/>
        <v>0</v>
      </c>
      <c r="BG26" s="107">
        <f t="shared" si="65"/>
        <v>0</v>
      </c>
      <c r="BH26" s="107">
        <f t="shared" si="66"/>
        <v>0</v>
      </c>
      <c r="BI26" s="107">
        <f t="shared" si="67"/>
        <v>0</v>
      </c>
      <c r="BJ26" s="107">
        <f t="shared" si="68"/>
        <v>0</v>
      </c>
      <c r="BK26" s="107">
        <f t="shared" si="69"/>
        <v>0</v>
      </c>
      <c r="BL26" s="107">
        <f t="shared" si="70"/>
        <v>0</v>
      </c>
      <c r="BM26" s="107">
        <f t="shared" si="71"/>
        <v>0</v>
      </c>
      <c r="BN26" s="107">
        <f t="shared" si="72"/>
        <v>0</v>
      </c>
    </row>
    <row r="27" spans="1:66" x14ac:dyDescent="0.2">
      <c r="A27" s="102">
        <f t="shared" si="3"/>
        <v>18</v>
      </c>
      <c r="B27" s="103" t="s">
        <v>190</v>
      </c>
      <c r="C27" s="104">
        <f>+'4_Affordability - Year 1'!N13</f>
        <v>0</v>
      </c>
      <c r="D27" s="105">
        <f>+'4_Affordability - Year 1'!O13</f>
        <v>0</v>
      </c>
      <c r="E27" s="203"/>
      <c r="F27" s="106"/>
      <c r="G27" s="107">
        <f>+$C27*$D27*12*(1+$E27)^(E$6-$E$5)</f>
        <v>0</v>
      </c>
      <c r="H27" s="107">
        <f t="shared" si="14"/>
        <v>0</v>
      </c>
      <c r="I27" s="107">
        <f t="shared" si="15"/>
        <v>0</v>
      </c>
      <c r="J27" s="107">
        <f t="shared" si="16"/>
        <v>0</v>
      </c>
      <c r="K27" s="107">
        <f t="shared" si="17"/>
        <v>0</v>
      </c>
      <c r="L27" s="107">
        <f t="shared" si="18"/>
        <v>0</v>
      </c>
      <c r="M27" s="107">
        <f t="shared" si="19"/>
        <v>0</v>
      </c>
      <c r="N27" s="107">
        <f t="shared" si="20"/>
        <v>0</v>
      </c>
      <c r="O27" s="107">
        <f t="shared" si="21"/>
        <v>0</v>
      </c>
      <c r="P27" s="107">
        <f t="shared" si="22"/>
        <v>0</v>
      </c>
      <c r="Q27" s="107">
        <f t="shared" si="23"/>
        <v>0</v>
      </c>
      <c r="R27" s="107">
        <f t="shared" si="24"/>
        <v>0</v>
      </c>
      <c r="S27" s="107">
        <f t="shared" si="25"/>
        <v>0</v>
      </c>
      <c r="T27" s="107">
        <f t="shared" si="26"/>
        <v>0</v>
      </c>
      <c r="U27" s="107">
        <f t="shared" si="27"/>
        <v>0</v>
      </c>
      <c r="V27" s="107">
        <f t="shared" si="28"/>
        <v>0</v>
      </c>
      <c r="W27" s="107">
        <f t="shared" si="29"/>
        <v>0</v>
      </c>
      <c r="X27" s="107">
        <f t="shared" si="30"/>
        <v>0</v>
      </c>
      <c r="Y27" s="107">
        <f t="shared" si="31"/>
        <v>0</v>
      </c>
      <c r="Z27" s="107">
        <f t="shared" si="32"/>
        <v>0</v>
      </c>
      <c r="AA27" s="107">
        <f t="shared" si="33"/>
        <v>0</v>
      </c>
      <c r="AB27" s="107">
        <f t="shared" si="34"/>
        <v>0</v>
      </c>
      <c r="AC27" s="107">
        <f t="shared" si="35"/>
        <v>0</v>
      </c>
      <c r="AD27" s="107">
        <f t="shared" si="36"/>
        <v>0</v>
      </c>
      <c r="AE27" s="107">
        <f t="shared" si="37"/>
        <v>0</v>
      </c>
      <c r="AF27" s="107">
        <f t="shared" si="38"/>
        <v>0</v>
      </c>
      <c r="AG27" s="107">
        <f t="shared" si="39"/>
        <v>0</v>
      </c>
      <c r="AH27" s="107">
        <f t="shared" si="40"/>
        <v>0</v>
      </c>
      <c r="AI27" s="107">
        <f t="shared" si="41"/>
        <v>0</v>
      </c>
      <c r="AJ27" s="107">
        <f t="shared" si="42"/>
        <v>0</v>
      </c>
      <c r="AK27" s="107">
        <f t="shared" si="43"/>
        <v>0</v>
      </c>
      <c r="AL27" s="107">
        <f t="shared" si="44"/>
        <v>0</v>
      </c>
      <c r="AM27" s="107">
        <f t="shared" si="45"/>
        <v>0</v>
      </c>
      <c r="AN27" s="107">
        <f t="shared" si="46"/>
        <v>0</v>
      </c>
      <c r="AO27" s="107">
        <f t="shared" si="47"/>
        <v>0</v>
      </c>
      <c r="AP27" s="107">
        <f t="shared" si="48"/>
        <v>0</v>
      </c>
      <c r="AQ27" s="107">
        <f t="shared" si="49"/>
        <v>0</v>
      </c>
      <c r="AR27" s="107">
        <f t="shared" si="50"/>
        <v>0</v>
      </c>
      <c r="AS27" s="107">
        <f t="shared" si="51"/>
        <v>0</v>
      </c>
      <c r="AT27" s="107">
        <f t="shared" si="52"/>
        <v>0</v>
      </c>
      <c r="AU27" s="107">
        <f t="shared" si="53"/>
        <v>0</v>
      </c>
      <c r="AV27" s="107">
        <f t="shared" si="54"/>
        <v>0</v>
      </c>
      <c r="AW27" s="107">
        <f t="shared" si="55"/>
        <v>0</v>
      </c>
      <c r="AX27" s="107">
        <f t="shared" si="56"/>
        <v>0</v>
      </c>
      <c r="AY27" s="107">
        <f t="shared" si="57"/>
        <v>0</v>
      </c>
      <c r="AZ27" s="107">
        <f t="shared" si="58"/>
        <v>0</v>
      </c>
      <c r="BA27" s="107">
        <f t="shared" si="59"/>
        <v>0</v>
      </c>
      <c r="BB27" s="107">
        <f t="shared" si="60"/>
        <v>0</v>
      </c>
      <c r="BC27" s="107">
        <f t="shared" si="61"/>
        <v>0</v>
      </c>
      <c r="BD27" s="107">
        <f t="shared" si="62"/>
        <v>0</v>
      </c>
      <c r="BE27" s="107">
        <f t="shared" si="63"/>
        <v>0</v>
      </c>
      <c r="BF27" s="107">
        <f t="shared" si="64"/>
        <v>0</v>
      </c>
      <c r="BG27" s="107">
        <f t="shared" si="65"/>
        <v>0</v>
      </c>
      <c r="BH27" s="107">
        <f t="shared" si="66"/>
        <v>0</v>
      </c>
      <c r="BI27" s="107">
        <f t="shared" si="67"/>
        <v>0</v>
      </c>
      <c r="BJ27" s="107">
        <f t="shared" si="68"/>
        <v>0</v>
      </c>
      <c r="BK27" s="107">
        <f t="shared" si="69"/>
        <v>0</v>
      </c>
      <c r="BL27" s="107">
        <f t="shared" si="70"/>
        <v>0</v>
      </c>
      <c r="BM27" s="107">
        <f t="shared" si="71"/>
        <v>0</v>
      </c>
      <c r="BN27" s="107">
        <f t="shared" si="72"/>
        <v>0</v>
      </c>
    </row>
    <row r="28" spans="1:66" x14ac:dyDescent="0.2">
      <c r="A28" s="102">
        <f t="shared" si="3"/>
        <v>19</v>
      </c>
      <c r="B28" s="103" t="s">
        <v>191</v>
      </c>
      <c r="C28" s="104">
        <f>+'4_Affordability - Year 1'!N14</f>
        <v>0</v>
      </c>
      <c r="D28" s="105">
        <f>+'4_Affordability - Year 1'!O14</f>
        <v>0</v>
      </c>
      <c r="E28" s="203"/>
      <c r="F28" s="106"/>
      <c r="G28" s="107">
        <f t="shared" si="13"/>
        <v>0</v>
      </c>
      <c r="H28" s="107">
        <f t="shared" si="14"/>
        <v>0</v>
      </c>
      <c r="I28" s="107">
        <f t="shared" si="15"/>
        <v>0</v>
      </c>
      <c r="J28" s="107">
        <f t="shared" si="16"/>
        <v>0</v>
      </c>
      <c r="K28" s="107">
        <f t="shared" si="17"/>
        <v>0</v>
      </c>
      <c r="L28" s="107">
        <f t="shared" si="18"/>
        <v>0</v>
      </c>
      <c r="M28" s="107">
        <f t="shared" si="19"/>
        <v>0</v>
      </c>
      <c r="N28" s="107">
        <f t="shared" si="20"/>
        <v>0</v>
      </c>
      <c r="O28" s="107">
        <f t="shared" si="21"/>
        <v>0</v>
      </c>
      <c r="P28" s="107">
        <f t="shared" si="22"/>
        <v>0</v>
      </c>
      <c r="Q28" s="107">
        <f t="shared" si="23"/>
        <v>0</v>
      </c>
      <c r="R28" s="107">
        <f t="shared" si="24"/>
        <v>0</v>
      </c>
      <c r="S28" s="107">
        <f t="shared" si="25"/>
        <v>0</v>
      </c>
      <c r="T28" s="107">
        <f t="shared" si="26"/>
        <v>0</v>
      </c>
      <c r="U28" s="107">
        <f t="shared" si="27"/>
        <v>0</v>
      </c>
      <c r="V28" s="107">
        <f t="shared" si="28"/>
        <v>0</v>
      </c>
      <c r="W28" s="107">
        <f t="shared" si="29"/>
        <v>0</v>
      </c>
      <c r="X28" s="107">
        <f t="shared" si="30"/>
        <v>0</v>
      </c>
      <c r="Y28" s="107">
        <f t="shared" si="31"/>
        <v>0</v>
      </c>
      <c r="Z28" s="107">
        <f t="shared" si="32"/>
        <v>0</v>
      </c>
      <c r="AA28" s="107">
        <f t="shared" si="33"/>
        <v>0</v>
      </c>
      <c r="AB28" s="107">
        <f t="shared" si="34"/>
        <v>0</v>
      </c>
      <c r="AC28" s="107">
        <f t="shared" si="35"/>
        <v>0</v>
      </c>
      <c r="AD28" s="107">
        <f t="shared" si="36"/>
        <v>0</v>
      </c>
      <c r="AE28" s="107">
        <f t="shared" si="37"/>
        <v>0</v>
      </c>
      <c r="AF28" s="107">
        <f t="shared" si="38"/>
        <v>0</v>
      </c>
      <c r="AG28" s="107">
        <f t="shared" si="39"/>
        <v>0</v>
      </c>
      <c r="AH28" s="107">
        <f t="shared" si="40"/>
        <v>0</v>
      </c>
      <c r="AI28" s="107">
        <f t="shared" si="41"/>
        <v>0</v>
      </c>
      <c r="AJ28" s="107">
        <f t="shared" si="42"/>
        <v>0</v>
      </c>
      <c r="AK28" s="107">
        <f t="shared" si="43"/>
        <v>0</v>
      </c>
      <c r="AL28" s="107">
        <f t="shared" si="44"/>
        <v>0</v>
      </c>
      <c r="AM28" s="107">
        <f t="shared" si="45"/>
        <v>0</v>
      </c>
      <c r="AN28" s="107">
        <f t="shared" si="46"/>
        <v>0</v>
      </c>
      <c r="AO28" s="107">
        <f t="shared" si="47"/>
        <v>0</v>
      </c>
      <c r="AP28" s="107">
        <f t="shared" si="48"/>
        <v>0</v>
      </c>
      <c r="AQ28" s="107">
        <f t="shared" si="49"/>
        <v>0</v>
      </c>
      <c r="AR28" s="107">
        <f t="shared" si="50"/>
        <v>0</v>
      </c>
      <c r="AS28" s="107">
        <f t="shared" si="51"/>
        <v>0</v>
      </c>
      <c r="AT28" s="107">
        <f t="shared" si="52"/>
        <v>0</v>
      </c>
      <c r="AU28" s="107">
        <f t="shared" si="53"/>
        <v>0</v>
      </c>
      <c r="AV28" s="107">
        <f t="shared" si="54"/>
        <v>0</v>
      </c>
      <c r="AW28" s="107">
        <f t="shared" si="55"/>
        <v>0</v>
      </c>
      <c r="AX28" s="107">
        <f t="shared" si="56"/>
        <v>0</v>
      </c>
      <c r="AY28" s="107">
        <f t="shared" si="57"/>
        <v>0</v>
      </c>
      <c r="AZ28" s="107">
        <f t="shared" si="58"/>
        <v>0</v>
      </c>
      <c r="BA28" s="107">
        <f t="shared" si="59"/>
        <v>0</v>
      </c>
      <c r="BB28" s="107">
        <f t="shared" si="60"/>
        <v>0</v>
      </c>
      <c r="BC28" s="107">
        <f t="shared" si="61"/>
        <v>0</v>
      </c>
      <c r="BD28" s="107">
        <f t="shared" si="62"/>
        <v>0</v>
      </c>
      <c r="BE28" s="107">
        <f t="shared" si="63"/>
        <v>0</v>
      </c>
      <c r="BF28" s="107">
        <f t="shared" si="64"/>
        <v>0</v>
      </c>
      <c r="BG28" s="107">
        <f t="shared" si="65"/>
        <v>0</v>
      </c>
      <c r="BH28" s="107">
        <f t="shared" si="66"/>
        <v>0</v>
      </c>
      <c r="BI28" s="107">
        <f t="shared" si="67"/>
        <v>0</v>
      </c>
      <c r="BJ28" s="107">
        <f t="shared" si="68"/>
        <v>0</v>
      </c>
      <c r="BK28" s="107">
        <f t="shared" si="69"/>
        <v>0</v>
      </c>
      <c r="BL28" s="107">
        <f t="shared" si="70"/>
        <v>0</v>
      </c>
      <c r="BM28" s="107">
        <f t="shared" si="71"/>
        <v>0</v>
      </c>
      <c r="BN28" s="107">
        <f t="shared" si="72"/>
        <v>0</v>
      </c>
    </row>
    <row r="29" spans="1:66" x14ac:dyDescent="0.2">
      <c r="A29" s="102">
        <f t="shared" si="3"/>
        <v>20</v>
      </c>
      <c r="B29" s="103" t="s">
        <v>201</v>
      </c>
      <c r="C29" s="104">
        <f>+'4_Affordability - Year 1'!N15</f>
        <v>0</v>
      </c>
      <c r="D29" s="105">
        <f>+'4_Affordability - Year 1'!O15</f>
        <v>0</v>
      </c>
      <c r="E29" s="203"/>
      <c r="F29" s="106"/>
      <c r="G29" s="107">
        <f t="shared" ref="G29" si="73">+$C29*$D29*12*(1+$E29)^(E$6-$E$5)</f>
        <v>0</v>
      </c>
      <c r="H29" s="107">
        <f t="shared" ref="H29" si="74">+G29*(1+$E29)</f>
        <v>0</v>
      </c>
      <c r="I29" s="107">
        <f t="shared" ref="I29" si="75">+H29*(1+$E29)</f>
        <v>0</v>
      </c>
      <c r="J29" s="107">
        <f t="shared" ref="J29" si="76">+I29*(1+$E29)</f>
        <v>0</v>
      </c>
      <c r="K29" s="107">
        <f t="shared" ref="K29" si="77">+J29*(1+$E29)</f>
        <v>0</v>
      </c>
      <c r="L29" s="107">
        <f t="shared" ref="L29" si="78">+K29*(1+$E29)</f>
        <v>0</v>
      </c>
      <c r="M29" s="107">
        <f t="shared" ref="M29" si="79">+L29*(1+$E29)</f>
        <v>0</v>
      </c>
      <c r="N29" s="107">
        <f t="shared" ref="N29" si="80">+M29*(1+$E29)</f>
        <v>0</v>
      </c>
      <c r="O29" s="107">
        <f t="shared" ref="O29" si="81">+N29*(1+$E29)</f>
        <v>0</v>
      </c>
      <c r="P29" s="107">
        <f t="shared" ref="P29" si="82">+O29*(1+$E29)</f>
        <v>0</v>
      </c>
      <c r="Q29" s="107">
        <f t="shared" ref="Q29" si="83">+P29*(1+$E29)</f>
        <v>0</v>
      </c>
      <c r="R29" s="107">
        <f t="shared" ref="R29" si="84">+Q29*(1+$E29)</f>
        <v>0</v>
      </c>
      <c r="S29" s="107">
        <f t="shared" ref="S29" si="85">+R29*(1+$E29)</f>
        <v>0</v>
      </c>
      <c r="T29" s="107">
        <f t="shared" ref="T29" si="86">+S29*(1+$E29)</f>
        <v>0</v>
      </c>
      <c r="U29" s="107">
        <f t="shared" ref="U29" si="87">+T29*(1+$E29)</f>
        <v>0</v>
      </c>
      <c r="V29" s="107">
        <f t="shared" ref="V29" si="88">+U29*(1+$E29)</f>
        <v>0</v>
      </c>
      <c r="W29" s="107">
        <f t="shared" ref="W29" si="89">+V29*(1+$E29)</f>
        <v>0</v>
      </c>
      <c r="X29" s="107">
        <f t="shared" ref="X29" si="90">+W29*(1+$E29)</f>
        <v>0</v>
      </c>
      <c r="Y29" s="107">
        <f t="shared" ref="Y29" si="91">+X29*(1+$E29)</f>
        <v>0</v>
      </c>
      <c r="Z29" s="107">
        <f t="shared" ref="Z29" si="92">+Y29*(1+$E29)</f>
        <v>0</v>
      </c>
      <c r="AA29" s="107">
        <f t="shared" ref="AA29" si="93">+Z29*(1+$E29)</f>
        <v>0</v>
      </c>
      <c r="AB29" s="107">
        <f t="shared" ref="AB29" si="94">+AA29*(1+$E29)</f>
        <v>0</v>
      </c>
      <c r="AC29" s="107">
        <f t="shared" ref="AC29" si="95">+AB29*(1+$E29)</f>
        <v>0</v>
      </c>
      <c r="AD29" s="107">
        <f t="shared" ref="AD29" si="96">+AC29*(1+$E29)</f>
        <v>0</v>
      </c>
      <c r="AE29" s="107">
        <f t="shared" ref="AE29" si="97">+AD29*(1+$E29)</f>
        <v>0</v>
      </c>
      <c r="AF29" s="107">
        <f t="shared" ref="AF29" si="98">+AE29*(1+$E29)</f>
        <v>0</v>
      </c>
      <c r="AG29" s="107">
        <f t="shared" ref="AG29" si="99">+AF29*(1+$E29)</f>
        <v>0</v>
      </c>
      <c r="AH29" s="107">
        <f t="shared" ref="AH29" si="100">+AG29*(1+$E29)</f>
        <v>0</v>
      </c>
      <c r="AI29" s="107">
        <f t="shared" ref="AI29" si="101">+AH29*(1+$E29)</f>
        <v>0</v>
      </c>
      <c r="AJ29" s="107">
        <f t="shared" ref="AJ29" si="102">+AI29*(1+$E29)</f>
        <v>0</v>
      </c>
      <c r="AK29" s="107">
        <f t="shared" ref="AK29" si="103">+AJ29*(1+$E29)</f>
        <v>0</v>
      </c>
      <c r="AL29" s="107">
        <f t="shared" ref="AL29" si="104">+AK29*(1+$E29)</f>
        <v>0</v>
      </c>
      <c r="AM29" s="107">
        <f t="shared" ref="AM29" si="105">+AL29*(1+$E29)</f>
        <v>0</v>
      </c>
      <c r="AN29" s="107">
        <f t="shared" ref="AN29" si="106">+AM29*(1+$E29)</f>
        <v>0</v>
      </c>
      <c r="AO29" s="107">
        <f t="shared" ref="AO29" si="107">+AN29*(1+$E29)</f>
        <v>0</v>
      </c>
      <c r="AP29" s="107">
        <f t="shared" ref="AP29" si="108">+AO29*(1+$E29)</f>
        <v>0</v>
      </c>
      <c r="AQ29" s="107">
        <f t="shared" ref="AQ29" si="109">+AP29*(1+$E29)</f>
        <v>0</v>
      </c>
      <c r="AR29" s="107">
        <f t="shared" ref="AR29" si="110">+AQ29*(1+$E29)</f>
        <v>0</v>
      </c>
      <c r="AS29" s="107">
        <f t="shared" ref="AS29" si="111">+AR29*(1+$E29)</f>
        <v>0</v>
      </c>
      <c r="AT29" s="107">
        <f t="shared" ref="AT29" si="112">+AS29*(1+$E29)</f>
        <v>0</v>
      </c>
      <c r="AU29" s="107">
        <f t="shared" ref="AU29" si="113">+AT29*(1+$E29)</f>
        <v>0</v>
      </c>
      <c r="AV29" s="107">
        <f t="shared" ref="AV29" si="114">+AU29*(1+$E29)</f>
        <v>0</v>
      </c>
      <c r="AW29" s="107">
        <f t="shared" ref="AW29" si="115">+AV29*(1+$E29)</f>
        <v>0</v>
      </c>
      <c r="AX29" s="107">
        <f t="shared" ref="AX29" si="116">+AW29*(1+$E29)</f>
        <v>0</v>
      </c>
      <c r="AY29" s="107">
        <f t="shared" ref="AY29" si="117">+AX29*(1+$E29)</f>
        <v>0</v>
      </c>
      <c r="AZ29" s="107">
        <f t="shared" ref="AZ29" si="118">+AY29*(1+$E29)</f>
        <v>0</v>
      </c>
      <c r="BA29" s="107">
        <f t="shared" ref="BA29" si="119">+AZ29*(1+$E29)</f>
        <v>0</v>
      </c>
      <c r="BB29" s="107">
        <f t="shared" ref="BB29" si="120">+BA29*(1+$E29)</f>
        <v>0</v>
      </c>
      <c r="BC29" s="107">
        <f t="shared" ref="BC29" si="121">+BB29*(1+$E29)</f>
        <v>0</v>
      </c>
      <c r="BD29" s="107">
        <f t="shared" ref="BD29" si="122">+BC29*(1+$E29)</f>
        <v>0</v>
      </c>
      <c r="BE29" s="107">
        <f t="shared" ref="BE29" si="123">+BD29*(1+$E29)</f>
        <v>0</v>
      </c>
      <c r="BF29" s="107">
        <f t="shared" ref="BF29" si="124">+BE29*(1+$E29)</f>
        <v>0</v>
      </c>
      <c r="BG29" s="107">
        <f t="shared" ref="BG29" si="125">+BF29*(1+$E29)</f>
        <v>0</v>
      </c>
      <c r="BH29" s="107">
        <f t="shared" ref="BH29" si="126">+BG29*(1+$E29)</f>
        <v>0</v>
      </c>
      <c r="BI29" s="107">
        <f t="shared" ref="BI29" si="127">+BH29*(1+$E29)</f>
        <v>0</v>
      </c>
      <c r="BJ29" s="107">
        <f t="shared" ref="BJ29" si="128">+BI29*(1+$E29)</f>
        <v>0</v>
      </c>
      <c r="BK29" s="107">
        <f t="shared" ref="BK29" si="129">+BJ29*(1+$E29)</f>
        <v>0</v>
      </c>
      <c r="BL29" s="107">
        <f t="shared" ref="BL29" si="130">+BK29*(1+$E29)</f>
        <v>0</v>
      </c>
      <c r="BM29" s="107">
        <f t="shared" ref="BM29" si="131">+BL29*(1+$E29)</f>
        <v>0</v>
      </c>
      <c r="BN29" s="107">
        <f t="shared" ref="BN29" si="132">+BM29*(1+$E29)</f>
        <v>0</v>
      </c>
    </row>
    <row r="30" spans="1:66" x14ac:dyDescent="0.2">
      <c r="A30" s="102">
        <f t="shared" si="3"/>
        <v>21</v>
      </c>
      <c r="B30" s="103" t="s">
        <v>88</v>
      </c>
      <c r="C30" s="108"/>
      <c r="D30" s="109"/>
      <c r="E30" s="204"/>
      <c r="F30" s="110"/>
      <c r="G30" s="111">
        <f>-SUM(G10:G29)*$E$30</f>
        <v>0</v>
      </c>
      <c r="H30" s="111">
        <f>-SUM(H10:H29)*$E$30</f>
        <v>0</v>
      </c>
      <c r="I30" s="111">
        <f>-SUM(I10:I29)*$E$30</f>
        <v>0</v>
      </c>
      <c r="J30" s="111">
        <f t="shared" ref="J30:BN30" si="133">-SUM(J10:J29)*$E$30</f>
        <v>0</v>
      </c>
      <c r="K30" s="111">
        <f t="shared" si="133"/>
        <v>0</v>
      </c>
      <c r="L30" s="111">
        <f t="shared" si="133"/>
        <v>0</v>
      </c>
      <c r="M30" s="111">
        <f t="shared" si="133"/>
        <v>0</v>
      </c>
      <c r="N30" s="111">
        <f t="shared" si="133"/>
        <v>0</v>
      </c>
      <c r="O30" s="111">
        <f t="shared" si="133"/>
        <v>0</v>
      </c>
      <c r="P30" s="111">
        <f t="shared" si="133"/>
        <v>0</v>
      </c>
      <c r="Q30" s="111">
        <f t="shared" si="133"/>
        <v>0</v>
      </c>
      <c r="R30" s="111">
        <f t="shared" si="133"/>
        <v>0</v>
      </c>
      <c r="S30" s="111">
        <f t="shared" si="133"/>
        <v>0</v>
      </c>
      <c r="T30" s="111">
        <f t="shared" si="133"/>
        <v>0</v>
      </c>
      <c r="U30" s="111">
        <f t="shared" si="133"/>
        <v>0</v>
      </c>
      <c r="V30" s="111">
        <f t="shared" si="133"/>
        <v>0</v>
      </c>
      <c r="W30" s="111">
        <f t="shared" si="133"/>
        <v>0</v>
      </c>
      <c r="X30" s="111">
        <f t="shared" si="133"/>
        <v>0</v>
      </c>
      <c r="Y30" s="111">
        <f t="shared" si="133"/>
        <v>0</v>
      </c>
      <c r="Z30" s="111">
        <f t="shared" si="133"/>
        <v>0</v>
      </c>
      <c r="AA30" s="111">
        <f t="shared" si="133"/>
        <v>0</v>
      </c>
      <c r="AB30" s="111">
        <f t="shared" si="133"/>
        <v>0</v>
      </c>
      <c r="AC30" s="111">
        <f t="shared" si="133"/>
        <v>0</v>
      </c>
      <c r="AD30" s="111">
        <f t="shared" si="133"/>
        <v>0</v>
      </c>
      <c r="AE30" s="111">
        <f t="shared" si="133"/>
        <v>0</v>
      </c>
      <c r="AF30" s="111">
        <f t="shared" si="133"/>
        <v>0</v>
      </c>
      <c r="AG30" s="111">
        <f t="shared" si="133"/>
        <v>0</v>
      </c>
      <c r="AH30" s="111">
        <f t="shared" si="133"/>
        <v>0</v>
      </c>
      <c r="AI30" s="111">
        <f t="shared" si="133"/>
        <v>0</v>
      </c>
      <c r="AJ30" s="111">
        <f t="shared" si="133"/>
        <v>0</v>
      </c>
      <c r="AK30" s="111">
        <f t="shared" si="133"/>
        <v>0</v>
      </c>
      <c r="AL30" s="111">
        <f t="shared" si="133"/>
        <v>0</v>
      </c>
      <c r="AM30" s="111">
        <f t="shared" si="133"/>
        <v>0</v>
      </c>
      <c r="AN30" s="111">
        <f t="shared" si="133"/>
        <v>0</v>
      </c>
      <c r="AO30" s="111">
        <f t="shared" si="133"/>
        <v>0</v>
      </c>
      <c r="AP30" s="111">
        <f t="shared" si="133"/>
        <v>0</v>
      </c>
      <c r="AQ30" s="111">
        <f t="shared" si="133"/>
        <v>0</v>
      </c>
      <c r="AR30" s="111">
        <f t="shared" si="133"/>
        <v>0</v>
      </c>
      <c r="AS30" s="111">
        <f t="shared" si="133"/>
        <v>0</v>
      </c>
      <c r="AT30" s="111">
        <f t="shared" si="133"/>
        <v>0</v>
      </c>
      <c r="AU30" s="111">
        <f t="shared" si="133"/>
        <v>0</v>
      </c>
      <c r="AV30" s="111">
        <f t="shared" si="133"/>
        <v>0</v>
      </c>
      <c r="AW30" s="111">
        <f t="shared" si="133"/>
        <v>0</v>
      </c>
      <c r="AX30" s="111">
        <f t="shared" si="133"/>
        <v>0</v>
      </c>
      <c r="AY30" s="111">
        <f t="shared" si="133"/>
        <v>0</v>
      </c>
      <c r="AZ30" s="111">
        <f t="shared" si="133"/>
        <v>0</v>
      </c>
      <c r="BA30" s="111">
        <f t="shared" si="133"/>
        <v>0</v>
      </c>
      <c r="BB30" s="111">
        <f t="shared" si="133"/>
        <v>0</v>
      </c>
      <c r="BC30" s="111">
        <f t="shared" si="133"/>
        <v>0</v>
      </c>
      <c r="BD30" s="111">
        <f t="shared" si="133"/>
        <v>0</v>
      </c>
      <c r="BE30" s="111">
        <f t="shared" si="133"/>
        <v>0</v>
      </c>
      <c r="BF30" s="111">
        <f t="shared" si="133"/>
        <v>0</v>
      </c>
      <c r="BG30" s="111">
        <f t="shared" si="133"/>
        <v>0</v>
      </c>
      <c r="BH30" s="111">
        <f t="shared" si="133"/>
        <v>0</v>
      </c>
      <c r="BI30" s="111">
        <f t="shared" si="133"/>
        <v>0</v>
      </c>
      <c r="BJ30" s="111">
        <f t="shared" si="133"/>
        <v>0</v>
      </c>
      <c r="BK30" s="111">
        <f t="shared" si="133"/>
        <v>0</v>
      </c>
      <c r="BL30" s="111">
        <f t="shared" si="133"/>
        <v>0</v>
      </c>
      <c r="BM30" s="111">
        <f t="shared" si="133"/>
        <v>0</v>
      </c>
      <c r="BN30" s="111">
        <f t="shared" si="133"/>
        <v>0</v>
      </c>
    </row>
    <row r="31" spans="1:66" x14ac:dyDescent="0.2">
      <c r="A31" s="102">
        <f t="shared" ref="A31:A75" si="134">+A30+1</f>
        <v>22</v>
      </c>
      <c r="B31" s="45" t="s">
        <v>89</v>
      </c>
      <c r="C31" s="112"/>
      <c r="D31" s="113"/>
      <c r="E31" s="114"/>
      <c r="F31" s="114"/>
      <c r="G31" s="115">
        <f>SUM(G10:G30)</f>
        <v>0</v>
      </c>
      <c r="H31" s="115">
        <f>SUM(H10:H30)</f>
        <v>0</v>
      </c>
      <c r="I31" s="115">
        <f>SUM(I10:I30)</f>
        <v>0</v>
      </c>
      <c r="J31" s="115">
        <f t="shared" ref="J31:AL31" si="135">SUM(J10:J30)</f>
        <v>0</v>
      </c>
      <c r="K31" s="115">
        <f t="shared" si="135"/>
        <v>0</v>
      </c>
      <c r="L31" s="115">
        <f t="shared" si="135"/>
        <v>0</v>
      </c>
      <c r="M31" s="115">
        <f t="shared" si="135"/>
        <v>0</v>
      </c>
      <c r="N31" s="115">
        <f t="shared" si="135"/>
        <v>0</v>
      </c>
      <c r="O31" s="115">
        <f t="shared" si="135"/>
        <v>0</v>
      </c>
      <c r="P31" s="115">
        <f t="shared" si="135"/>
        <v>0</v>
      </c>
      <c r="Q31" s="115">
        <f t="shared" si="135"/>
        <v>0</v>
      </c>
      <c r="R31" s="115">
        <f t="shared" si="135"/>
        <v>0</v>
      </c>
      <c r="S31" s="115">
        <f t="shared" si="135"/>
        <v>0</v>
      </c>
      <c r="T31" s="115">
        <f t="shared" si="135"/>
        <v>0</v>
      </c>
      <c r="U31" s="115">
        <f t="shared" si="135"/>
        <v>0</v>
      </c>
      <c r="V31" s="115">
        <f t="shared" si="135"/>
        <v>0</v>
      </c>
      <c r="W31" s="115">
        <f t="shared" si="135"/>
        <v>0</v>
      </c>
      <c r="X31" s="115">
        <f t="shared" si="135"/>
        <v>0</v>
      </c>
      <c r="Y31" s="115">
        <f t="shared" si="135"/>
        <v>0</v>
      </c>
      <c r="Z31" s="115">
        <f t="shared" si="135"/>
        <v>0</v>
      </c>
      <c r="AA31" s="115">
        <f t="shared" si="135"/>
        <v>0</v>
      </c>
      <c r="AB31" s="115">
        <f t="shared" si="135"/>
        <v>0</v>
      </c>
      <c r="AC31" s="115">
        <f t="shared" si="135"/>
        <v>0</v>
      </c>
      <c r="AD31" s="115">
        <f t="shared" si="135"/>
        <v>0</v>
      </c>
      <c r="AE31" s="115">
        <f t="shared" si="135"/>
        <v>0</v>
      </c>
      <c r="AF31" s="115">
        <f t="shared" si="135"/>
        <v>0</v>
      </c>
      <c r="AG31" s="115">
        <f t="shared" si="135"/>
        <v>0</v>
      </c>
      <c r="AH31" s="115">
        <f t="shared" si="135"/>
        <v>0</v>
      </c>
      <c r="AI31" s="115">
        <f t="shared" si="135"/>
        <v>0</v>
      </c>
      <c r="AJ31" s="115">
        <f t="shared" si="135"/>
        <v>0</v>
      </c>
      <c r="AK31" s="115">
        <f t="shared" si="135"/>
        <v>0</v>
      </c>
      <c r="AL31" s="115">
        <f t="shared" si="135"/>
        <v>0</v>
      </c>
      <c r="AM31" s="115">
        <f t="shared" ref="AM31:BN31" si="136">SUM(AM10:AM30)</f>
        <v>0</v>
      </c>
      <c r="AN31" s="115">
        <f t="shared" si="136"/>
        <v>0</v>
      </c>
      <c r="AO31" s="115">
        <f t="shared" si="136"/>
        <v>0</v>
      </c>
      <c r="AP31" s="115">
        <f t="shared" si="136"/>
        <v>0</v>
      </c>
      <c r="AQ31" s="115">
        <f t="shared" si="136"/>
        <v>0</v>
      </c>
      <c r="AR31" s="115">
        <f t="shared" si="136"/>
        <v>0</v>
      </c>
      <c r="AS31" s="115">
        <f t="shared" si="136"/>
        <v>0</v>
      </c>
      <c r="AT31" s="115">
        <f t="shared" si="136"/>
        <v>0</v>
      </c>
      <c r="AU31" s="115">
        <f t="shared" si="136"/>
        <v>0</v>
      </c>
      <c r="AV31" s="115">
        <f t="shared" si="136"/>
        <v>0</v>
      </c>
      <c r="AW31" s="115">
        <f t="shared" si="136"/>
        <v>0</v>
      </c>
      <c r="AX31" s="115">
        <f t="shared" si="136"/>
        <v>0</v>
      </c>
      <c r="AY31" s="115">
        <f t="shared" si="136"/>
        <v>0</v>
      </c>
      <c r="AZ31" s="115">
        <f t="shared" si="136"/>
        <v>0</v>
      </c>
      <c r="BA31" s="115">
        <f t="shared" si="136"/>
        <v>0</v>
      </c>
      <c r="BB31" s="115">
        <f t="shared" si="136"/>
        <v>0</v>
      </c>
      <c r="BC31" s="115">
        <f t="shared" si="136"/>
        <v>0</v>
      </c>
      <c r="BD31" s="115">
        <f t="shared" si="136"/>
        <v>0</v>
      </c>
      <c r="BE31" s="115">
        <f t="shared" si="136"/>
        <v>0</v>
      </c>
      <c r="BF31" s="115">
        <f t="shared" si="136"/>
        <v>0</v>
      </c>
      <c r="BG31" s="115">
        <f t="shared" si="136"/>
        <v>0</v>
      </c>
      <c r="BH31" s="115">
        <f t="shared" si="136"/>
        <v>0</v>
      </c>
      <c r="BI31" s="115">
        <f t="shared" si="136"/>
        <v>0</v>
      </c>
      <c r="BJ31" s="115">
        <f t="shared" si="136"/>
        <v>0</v>
      </c>
      <c r="BK31" s="115">
        <f t="shared" si="136"/>
        <v>0</v>
      </c>
      <c r="BL31" s="115">
        <f t="shared" si="136"/>
        <v>0</v>
      </c>
      <c r="BM31" s="115">
        <f t="shared" si="136"/>
        <v>0</v>
      </c>
      <c r="BN31" s="115">
        <f t="shared" si="136"/>
        <v>0</v>
      </c>
    </row>
    <row r="32" spans="1:66" x14ac:dyDescent="0.2">
      <c r="A32" s="102">
        <f t="shared" si="134"/>
        <v>23</v>
      </c>
      <c r="C32" s="116"/>
      <c r="D32" s="117"/>
      <c r="E32" s="118"/>
      <c r="F32" s="118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</row>
    <row r="33" spans="1:66" x14ac:dyDescent="0.2">
      <c r="A33" s="102">
        <f t="shared" si="134"/>
        <v>24</v>
      </c>
      <c r="B33" s="103" t="s">
        <v>117</v>
      </c>
      <c r="C33" s="119"/>
      <c r="D33" s="205"/>
      <c r="E33" s="204"/>
      <c r="F33" s="110"/>
      <c r="G33" s="107">
        <f>$D33*12</f>
        <v>0</v>
      </c>
      <c r="H33" s="111">
        <f>+G33*(1+$E33)</f>
        <v>0</v>
      </c>
      <c r="I33" s="111">
        <f t="shared" ref="I33:BN35" si="137">+H33*(1+$E33)</f>
        <v>0</v>
      </c>
      <c r="J33" s="111">
        <f t="shared" si="137"/>
        <v>0</v>
      </c>
      <c r="K33" s="111">
        <f t="shared" si="137"/>
        <v>0</v>
      </c>
      <c r="L33" s="111">
        <f t="shared" si="137"/>
        <v>0</v>
      </c>
      <c r="M33" s="111">
        <f t="shared" si="137"/>
        <v>0</v>
      </c>
      <c r="N33" s="111">
        <f t="shared" si="137"/>
        <v>0</v>
      </c>
      <c r="O33" s="111">
        <f t="shared" si="137"/>
        <v>0</v>
      </c>
      <c r="P33" s="111">
        <f t="shared" si="137"/>
        <v>0</v>
      </c>
      <c r="Q33" s="111">
        <f t="shared" si="137"/>
        <v>0</v>
      </c>
      <c r="R33" s="111">
        <f t="shared" si="137"/>
        <v>0</v>
      </c>
      <c r="S33" s="111">
        <f t="shared" si="137"/>
        <v>0</v>
      </c>
      <c r="T33" s="111">
        <f t="shared" si="137"/>
        <v>0</v>
      </c>
      <c r="U33" s="111">
        <f t="shared" si="137"/>
        <v>0</v>
      </c>
      <c r="V33" s="111">
        <f t="shared" si="137"/>
        <v>0</v>
      </c>
      <c r="W33" s="111">
        <f t="shared" si="137"/>
        <v>0</v>
      </c>
      <c r="X33" s="111">
        <f t="shared" si="137"/>
        <v>0</v>
      </c>
      <c r="Y33" s="111">
        <f t="shared" si="137"/>
        <v>0</v>
      </c>
      <c r="Z33" s="111">
        <f t="shared" si="137"/>
        <v>0</v>
      </c>
      <c r="AA33" s="111">
        <f t="shared" si="137"/>
        <v>0</v>
      </c>
      <c r="AB33" s="111">
        <f t="shared" si="137"/>
        <v>0</v>
      </c>
      <c r="AC33" s="111">
        <f t="shared" si="137"/>
        <v>0</v>
      </c>
      <c r="AD33" s="111">
        <f t="shared" si="137"/>
        <v>0</v>
      </c>
      <c r="AE33" s="111">
        <f t="shared" si="137"/>
        <v>0</v>
      </c>
      <c r="AF33" s="111">
        <f t="shared" si="137"/>
        <v>0</v>
      </c>
      <c r="AG33" s="111">
        <f t="shared" si="137"/>
        <v>0</v>
      </c>
      <c r="AH33" s="111">
        <f t="shared" si="137"/>
        <v>0</v>
      </c>
      <c r="AI33" s="111">
        <f t="shared" si="137"/>
        <v>0</v>
      </c>
      <c r="AJ33" s="111">
        <f t="shared" si="137"/>
        <v>0</v>
      </c>
      <c r="AK33" s="111">
        <f t="shared" si="137"/>
        <v>0</v>
      </c>
      <c r="AL33" s="111">
        <f t="shared" si="137"/>
        <v>0</v>
      </c>
      <c r="AM33" s="111">
        <f t="shared" si="137"/>
        <v>0</v>
      </c>
      <c r="AN33" s="111">
        <f t="shared" si="137"/>
        <v>0</v>
      </c>
      <c r="AO33" s="111">
        <f t="shared" si="137"/>
        <v>0</v>
      </c>
      <c r="AP33" s="111">
        <f t="shared" si="137"/>
        <v>0</v>
      </c>
      <c r="AQ33" s="111">
        <f t="shared" si="137"/>
        <v>0</v>
      </c>
      <c r="AR33" s="111">
        <f t="shared" si="137"/>
        <v>0</v>
      </c>
      <c r="AS33" s="111">
        <f t="shared" si="137"/>
        <v>0</v>
      </c>
      <c r="AT33" s="111">
        <f t="shared" si="137"/>
        <v>0</v>
      </c>
      <c r="AU33" s="111">
        <f t="shared" si="137"/>
        <v>0</v>
      </c>
      <c r="AV33" s="111">
        <f t="shared" si="137"/>
        <v>0</v>
      </c>
      <c r="AW33" s="111">
        <f t="shared" si="137"/>
        <v>0</v>
      </c>
      <c r="AX33" s="111">
        <f t="shared" si="137"/>
        <v>0</v>
      </c>
      <c r="AY33" s="111">
        <f t="shared" si="137"/>
        <v>0</v>
      </c>
      <c r="AZ33" s="111">
        <f t="shared" si="137"/>
        <v>0</v>
      </c>
      <c r="BA33" s="111">
        <f t="shared" si="137"/>
        <v>0</v>
      </c>
      <c r="BB33" s="111">
        <f t="shared" si="137"/>
        <v>0</v>
      </c>
      <c r="BC33" s="111">
        <f t="shared" si="137"/>
        <v>0</v>
      </c>
      <c r="BD33" s="111">
        <f t="shared" si="137"/>
        <v>0</v>
      </c>
      <c r="BE33" s="111">
        <f t="shared" si="137"/>
        <v>0</v>
      </c>
      <c r="BF33" s="111">
        <f t="shared" si="137"/>
        <v>0</v>
      </c>
      <c r="BG33" s="111">
        <f t="shared" si="137"/>
        <v>0</v>
      </c>
      <c r="BH33" s="111">
        <f t="shared" si="137"/>
        <v>0</v>
      </c>
      <c r="BI33" s="111">
        <f t="shared" si="137"/>
        <v>0</v>
      </c>
      <c r="BJ33" s="111">
        <f t="shared" si="137"/>
        <v>0</v>
      </c>
      <c r="BK33" s="111">
        <f t="shared" si="137"/>
        <v>0</v>
      </c>
      <c r="BL33" s="111">
        <f t="shared" si="137"/>
        <v>0</v>
      </c>
      <c r="BM33" s="111">
        <f t="shared" si="137"/>
        <v>0</v>
      </c>
      <c r="BN33" s="111">
        <f t="shared" si="137"/>
        <v>0</v>
      </c>
    </row>
    <row r="34" spans="1:66" x14ac:dyDescent="0.2">
      <c r="A34" s="102">
        <f t="shared" si="134"/>
        <v>25</v>
      </c>
      <c r="B34" s="103" t="s">
        <v>118</v>
      </c>
      <c r="C34" s="120"/>
      <c r="D34" s="205"/>
      <c r="E34" s="204"/>
      <c r="F34" s="110"/>
      <c r="G34" s="107">
        <f>$D34*12</f>
        <v>0</v>
      </c>
      <c r="H34" s="111">
        <f>+G34*(1+$E34)</f>
        <v>0</v>
      </c>
      <c r="I34" s="111">
        <f t="shared" si="137"/>
        <v>0</v>
      </c>
      <c r="J34" s="111">
        <f t="shared" si="137"/>
        <v>0</v>
      </c>
      <c r="K34" s="111">
        <f t="shared" si="137"/>
        <v>0</v>
      </c>
      <c r="L34" s="111">
        <f t="shared" si="137"/>
        <v>0</v>
      </c>
      <c r="M34" s="111">
        <f t="shared" si="137"/>
        <v>0</v>
      </c>
      <c r="N34" s="111">
        <f t="shared" si="137"/>
        <v>0</v>
      </c>
      <c r="O34" s="111">
        <f t="shared" si="137"/>
        <v>0</v>
      </c>
      <c r="P34" s="111">
        <f t="shared" si="137"/>
        <v>0</v>
      </c>
      <c r="Q34" s="111">
        <f t="shared" si="137"/>
        <v>0</v>
      </c>
      <c r="R34" s="111">
        <f t="shared" si="137"/>
        <v>0</v>
      </c>
      <c r="S34" s="111">
        <f t="shared" si="137"/>
        <v>0</v>
      </c>
      <c r="T34" s="111">
        <f t="shared" si="137"/>
        <v>0</v>
      </c>
      <c r="U34" s="111">
        <f t="shared" si="137"/>
        <v>0</v>
      </c>
      <c r="V34" s="111">
        <f t="shared" si="137"/>
        <v>0</v>
      </c>
      <c r="W34" s="111">
        <f t="shared" si="137"/>
        <v>0</v>
      </c>
      <c r="X34" s="111">
        <f t="shared" si="137"/>
        <v>0</v>
      </c>
      <c r="Y34" s="111">
        <f t="shared" si="137"/>
        <v>0</v>
      </c>
      <c r="Z34" s="111">
        <f t="shared" si="137"/>
        <v>0</v>
      </c>
      <c r="AA34" s="111">
        <f t="shared" si="137"/>
        <v>0</v>
      </c>
      <c r="AB34" s="111">
        <f t="shared" si="137"/>
        <v>0</v>
      </c>
      <c r="AC34" s="111">
        <f t="shared" si="137"/>
        <v>0</v>
      </c>
      <c r="AD34" s="111">
        <f t="shared" si="137"/>
        <v>0</v>
      </c>
      <c r="AE34" s="111">
        <f t="shared" si="137"/>
        <v>0</v>
      </c>
      <c r="AF34" s="111">
        <f t="shared" si="137"/>
        <v>0</v>
      </c>
      <c r="AG34" s="111">
        <f t="shared" si="137"/>
        <v>0</v>
      </c>
      <c r="AH34" s="111">
        <f t="shared" si="137"/>
        <v>0</v>
      </c>
      <c r="AI34" s="111">
        <f t="shared" si="137"/>
        <v>0</v>
      </c>
      <c r="AJ34" s="111">
        <f t="shared" si="137"/>
        <v>0</v>
      </c>
      <c r="AK34" s="111">
        <f t="shared" si="137"/>
        <v>0</v>
      </c>
      <c r="AL34" s="111">
        <f t="shared" si="137"/>
        <v>0</v>
      </c>
      <c r="AM34" s="111">
        <f t="shared" si="137"/>
        <v>0</v>
      </c>
      <c r="AN34" s="111">
        <f t="shared" si="137"/>
        <v>0</v>
      </c>
      <c r="AO34" s="111">
        <f t="shared" si="137"/>
        <v>0</v>
      </c>
      <c r="AP34" s="111">
        <f t="shared" si="137"/>
        <v>0</v>
      </c>
      <c r="AQ34" s="111">
        <f t="shared" si="137"/>
        <v>0</v>
      </c>
      <c r="AR34" s="111">
        <f t="shared" si="137"/>
        <v>0</v>
      </c>
      <c r="AS34" s="111">
        <f t="shared" si="137"/>
        <v>0</v>
      </c>
      <c r="AT34" s="111">
        <f t="shared" si="137"/>
        <v>0</v>
      </c>
      <c r="AU34" s="111">
        <f t="shared" si="137"/>
        <v>0</v>
      </c>
      <c r="AV34" s="111">
        <f t="shared" si="137"/>
        <v>0</v>
      </c>
      <c r="AW34" s="111">
        <f t="shared" si="137"/>
        <v>0</v>
      </c>
      <c r="AX34" s="111">
        <f t="shared" si="137"/>
        <v>0</v>
      </c>
      <c r="AY34" s="111">
        <f t="shared" si="137"/>
        <v>0</v>
      </c>
      <c r="AZ34" s="111">
        <f t="shared" si="137"/>
        <v>0</v>
      </c>
      <c r="BA34" s="111">
        <f t="shared" si="137"/>
        <v>0</v>
      </c>
      <c r="BB34" s="111">
        <f t="shared" si="137"/>
        <v>0</v>
      </c>
      <c r="BC34" s="111">
        <f t="shared" si="137"/>
        <v>0</v>
      </c>
      <c r="BD34" s="111">
        <f t="shared" si="137"/>
        <v>0</v>
      </c>
      <c r="BE34" s="111">
        <f t="shared" si="137"/>
        <v>0</v>
      </c>
      <c r="BF34" s="111">
        <f t="shared" si="137"/>
        <v>0</v>
      </c>
      <c r="BG34" s="111">
        <f t="shared" si="137"/>
        <v>0</v>
      </c>
      <c r="BH34" s="111">
        <f t="shared" si="137"/>
        <v>0</v>
      </c>
      <c r="BI34" s="111">
        <f t="shared" si="137"/>
        <v>0</v>
      </c>
      <c r="BJ34" s="111">
        <f t="shared" si="137"/>
        <v>0</v>
      </c>
      <c r="BK34" s="111">
        <f t="shared" si="137"/>
        <v>0</v>
      </c>
      <c r="BL34" s="111">
        <f t="shared" si="137"/>
        <v>0</v>
      </c>
      <c r="BM34" s="111">
        <f t="shared" si="137"/>
        <v>0</v>
      </c>
      <c r="BN34" s="111">
        <f t="shared" si="137"/>
        <v>0</v>
      </c>
    </row>
    <row r="35" spans="1:66" x14ac:dyDescent="0.2">
      <c r="A35" s="102">
        <f t="shared" si="134"/>
        <v>26</v>
      </c>
      <c r="B35" s="29" t="s">
        <v>119</v>
      </c>
      <c r="C35" s="120"/>
      <c r="D35" s="205"/>
      <c r="E35" s="204"/>
      <c r="F35" s="110"/>
      <c r="G35" s="107">
        <f>$D35*12</f>
        <v>0</v>
      </c>
      <c r="H35" s="111">
        <f>+G35*(1+$E35)</f>
        <v>0</v>
      </c>
      <c r="I35" s="111">
        <f>+H35*(1+$E35)</f>
        <v>0</v>
      </c>
      <c r="J35" s="111">
        <f t="shared" si="137"/>
        <v>0</v>
      </c>
      <c r="K35" s="111">
        <f>+J35*(1+$E35)</f>
        <v>0</v>
      </c>
      <c r="L35" s="111">
        <f t="shared" si="137"/>
        <v>0</v>
      </c>
      <c r="M35" s="111">
        <f t="shared" si="137"/>
        <v>0</v>
      </c>
      <c r="N35" s="111">
        <f t="shared" si="137"/>
        <v>0</v>
      </c>
      <c r="O35" s="111">
        <f t="shared" si="137"/>
        <v>0</v>
      </c>
      <c r="P35" s="111">
        <f t="shared" si="137"/>
        <v>0</v>
      </c>
      <c r="Q35" s="111">
        <f t="shared" si="137"/>
        <v>0</v>
      </c>
      <c r="R35" s="111">
        <f t="shared" si="137"/>
        <v>0</v>
      </c>
      <c r="S35" s="111">
        <f t="shared" si="137"/>
        <v>0</v>
      </c>
      <c r="T35" s="111">
        <f t="shared" si="137"/>
        <v>0</v>
      </c>
      <c r="U35" s="111">
        <f t="shared" si="137"/>
        <v>0</v>
      </c>
      <c r="V35" s="111">
        <f t="shared" si="137"/>
        <v>0</v>
      </c>
      <c r="W35" s="111">
        <f t="shared" si="137"/>
        <v>0</v>
      </c>
      <c r="X35" s="111">
        <f t="shared" si="137"/>
        <v>0</v>
      </c>
      <c r="Y35" s="111">
        <f t="shared" si="137"/>
        <v>0</v>
      </c>
      <c r="Z35" s="111">
        <f t="shared" si="137"/>
        <v>0</v>
      </c>
      <c r="AA35" s="111">
        <f t="shared" si="137"/>
        <v>0</v>
      </c>
      <c r="AB35" s="111">
        <f t="shared" si="137"/>
        <v>0</v>
      </c>
      <c r="AC35" s="111">
        <f t="shared" si="137"/>
        <v>0</v>
      </c>
      <c r="AD35" s="111">
        <f t="shared" si="137"/>
        <v>0</v>
      </c>
      <c r="AE35" s="111">
        <f t="shared" si="137"/>
        <v>0</v>
      </c>
      <c r="AF35" s="111">
        <f t="shared" si="137"/>
        <v>0</v>
      </c>
      <c r="AG35" s="111">
        <f t="shared" si="137"/>
        <v>0</v>
      </c>
      <c r="AH35" s="111">
        <f t="shared" si="137"/>
        <v>0</v>
      </c>
      <c r="AI35" s="111">
        <f t="shared" si="137"/>
        <v>0</v>
      </c>
      <c r="AJ35" s="111">
        <f t="shared" si="137"/>
        <v>0</v>
      </c>
      <c r="AK35" s="111">
        <f t="shared" si="137"/>
        <v>0</v>
      </c>
      <c r="AL35" s="111">
        <f t="shared" si="137"/>
        <v>0</v>
      </c>
      <c r="AM35" s="111">
        <f t="shared" si="137"/>
        <v>0</v>
      </c>
      <c r="AN35" s="111">
        <f t="shared" si="137"/>
        <v>0</v>
      </c>
      <c r="AO35" s="111">
        <f t="shared" si="137"/>
        <v>0</v>
      </c>
      <c r="AP35" s="111">
        <f t="shared" si="137"/>
        <v>0</v>
      </c>
      <c r="AQ35" s="111">
        <f t="shared" si="137"/>
        <v>0</v>
      </c>
      <c r="AR35" s="111">
        <f t="shared" si="137"/>
        <v>0</v>
      </c>
      <c r="AS35" s="111">
        <f t="shared" si="137"/>
        <v>0</v>
      </c>
      <c r="AT35" s="111">
        <f t="shared" si="137"/>
        <v>0</v>
      </c>
      <c r="AU35" s="111">
        <f t="shared" si="137"/>
        <v>0</v>
      </c>
      <c r="AV35" s="111">
        <f t="shared" si="137"/>
        <v>0</v>
      </c>
      <c r="AW35" s="111">
        <f t="shared" si="137"/>
        <v>0</v>
      </c>
      <c r="AX35" s="111">
        <f t="shared" si="137"/>
        <v>0</v>
      </c>
      <c r="AY35" s="111">
        <f t="shared" si="137"/>
        <v>0</v>
      </c>
      <c r="AZ35" s="111">
        <f t="shared" si="137"/>
        <v>0</v>
      </c>
      <c r="BA35" s="111">
        <f t="shared" si="137"/>
        <v>0</v>
      </c>
      <c r="BB35" s="111">
        <f t="shared" si="137"/>
        <v>0</v>
      </c>
      <c r="BC35" s="111">
        <f t="shared" si="137"/>
        <v>0</v>
      </c>
      <c r="BD35" s="111">
        <f t="shared" si="137"/>
        <v>0</v>
      </c>
      <c r="BE35" s="111">
        <f t="shared" si="137"/>
        <v>0</v>
      </c>
      <c r="BF35" s="111">
        <f t="shared" si="137"/>
        <v>0</v>
      </c>
      <c r="BG35" s="111">
        <f t="shared" si="137"/>
        <v>0</v>
      </c>
      <c r="BH35" s="111">
        <f t="shared" si="137"/>
        <v>0</v>
      </c>
      <c r="BI35" s="111">
        <f t="shared" si="137"/>
        <v>0</v>
      </c>
      <c r="BJ35" s="111">
        <f t="shared" si="137"/>
        <v>0</v>
      </c>
      <c r="BK35" s="111">
        <f t="shared" si="137"/>
        <v>0</v>
      </c>
      <c r="BL35" s="111">
        <f t="shared" si="137"/>
        <v>0</v>
      </c>
      <c r="BM35" s="111">
        <f t="shared" si="137"/>
        <v>0</v>
      </c>
      <c r="BN35" s="111">
        <f t="shared" si="137"/>
        <v>0</v>
      </c>
    </row>
    <row r="36" spans="1:66" x14ac:dyDescent="0.2">
      <c r="A36" s="102">
        <f t="shared" si="134"/>
        <v>27</v>
      </c>
      <c r="C36" s="116"/>
      <c r="D36" s="121"/>
      <c r="E36" s="118"/>
      <c r="F36" s="118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</row>
    <row r="37" spans="1:66" x14ac:dyDescent="0.2">
      <c r="A37" s="102">
        <f t="shared" si="134"/>
        <v>28</v>
      </c>
      <c r="B37" s="122" t="s">
        <v>90</v>
      </c>
      <c r="C37" s="123"/>
      <c r="D37" s="124"/>
      <c r="E37" s="124"/>
      <c r="F37" s="124"/>
      <c r="G37" s="125">
        <f>SUM(G31:G35)</f>
        <v>0</v>
      </c>
      <c r="H37" s="125">
        <f>SUM(H31:H35)</f>
        <v>0</v>
      </c>
      <c r="I37" s="125">
        <f t="shared" ref="I37:BN37" si="138">SUM(I31:I35)</f>
        <v>0</v>
      </c>
      <c r="J37" s="125">
        <f t="shared" si="138"/>
        <v>0</v>
      </c>
      <c r="K37" s="125">
        <f t="shared" si="138"/>
        <v>0</v>
      </c>
      <c r="L37" s="125">
        <f t="shared" si="138"/>
        <v>0</v>
      </c>
      <c r="M37" s="125">
        <f t="shared" si="138"/>
        <v>0</v>
      </c>
      <c r="N37" s="125">
        <f t="shared" si="138"/>
        <v>0</v>
      </c>
      <c r="O37" s="125">
        <f t="shared" si="138"/>
        <v>0</v>
      </c>
      <c r="P37" s="125">
        <f t="shared" si="138"/>
        <v>0</v>
      </c>
      <c r="Q37" s="125">
        <f t="shared" si="138"/>
        <v>0</v>
      </c>
      <c r="R37" s="125">
        <f>SUM(R31:R35)</f>
        <v>0</v>
      </c>
      <c r="S37" s="125">
        <f t="shared" si="138"/>
        <v>0</v>
      </c>
      <c r="T37" s="125">
        <f t="shared" si="138"/>
        <v>0</v>
      </c>
      <c r="U37" s="125">
        <f t="shared" si="138"/>
        <v>0</v>
      </c>
      <c r="V37" s="125">
        <f t="shared" si="138"/>
        <v>0</v>
      </c>
      <c r="W37" s="125">
        <f t="shared" si="138"/>
        <v>0</v>
      </c>
      <c r="X37" s="125">
        <f t="shared" si="138"/>
        <v>0</v>
      </c>
      <c r="Y37" s="125">
        <f t="shared" si="138"/>
        <v>0</v>
      </c>
      <c r="Z37" s="125">
        <f t="shared" si="138"/>
        <v>0</v>
      </c>
      <c r="AA37" s="125">
        <f t="shared" si="138"/>
        <v>0</v>
      </c>
      <c r="AB37" s="125">
        <f t="shared" si="138"/>
        <v>0</v>
      </c>
      <c r="AC37" s="125">
        <f t="shared" si="138"/>
        <v>0</v>
      </c>
      <c r="AD37" s="125">
        <f t="shared" si="138"/>
        <v>0</v>
      </c>
      <c r="AE37" s="125">
        <f t="shared" si="138"/>
        <v>0</v>
      </c>
      <c r="AF37" s="125">
        <f t="shared" si="138"/>
        <v>0</v>
      </c>
      <c r="AG37" s="125">
        <f t="shared" si="138"/>
        <v>0</v>
      </c>
      <c r="AH37" s="125">
        <f t="shared" si="138"/>
        <v>0</v>
      </c>
      <c r="AI37" s="125">
        <f t="shared" si="138"/>
        <v>0</v>
      </c>
      <c r="AJ37" s="125">
        <f t="shared" si="138"/>
        <v>0</v>
      </c>
      <c r="AK37" s="125">
        <f t="shared" si="138"/>
        <v>0</v>
      </c>
      <c r="AL37" s="125">
        <f t="shared" si="138"/>
        <v>0</v>
      </c>
      <c r="AM37" s="125">
        <f t="shared" si="138"/>
        <v>0</v>
      </c>
      <c r="AN37" s="125">
        <f t="shared" si="138"/>
        <v>0</v>
      </c>
      <c r="AO37" s="125">
        <f t="shared" si="138"/>
        <v>0</v>
      </c>
      <c r="AP37" s="125">
        <f t="shared" si="138"/>
        <v>0</v>
      </c>
      <c r="AQ37" s="125">
        <f t="shared" si="138"/>
        <v>0</v>
      </c>
      <c r="AR37" s="125">
        <f t="shared" si="138"/>
        <v>0</v>
      </c>
      <c r="AS37" s="125">
        <f t="shared" si="138"/>
        <v>0</v>
      </c>
      <c r="AT37" s="125">
        <f t="shared" si="138"/>
        <v>0</v>
      </c>
      <c r="AU37" s="125">
        <f t="shared" si="138"/>
        <v>0</v>
      </c>
      <c r="AV37" s="125">
        <f t="shared" si="138"/>
        <v>0</v>
      </c>
      <c r="AW37" s="125">
        <f t="shared" si="138"/>
        <v>0</v>
      </c>
      <c r="AX37" s="125">
        <f t="shared" si="138"/>
        <v>0</v>
      </c>
      <c r="AY37" s="125">
        <f t="shared" si="138"/>
        <v>0</v>
      </c>
      <c r="AZ37" s="125">
        <f t="shared" si="138"/>
        <v>0</v>
      </c>
      <c r="BA37" s="125">
        <f t="shared" si="138"/>
        <v>0</v>
      </c>
      <c r="BB37" s="125">
        <f t="shared" si="138"/>
        <v>0</v>
      </c>
      <c r="BC37" s="125">
        <f t="shared" si="138"/>
        <v>0</v>
      </c>
      <c r="BD37" s="125">
        <f t="shared" si="138"/>
        <v>0</v>
      </c>
      <c r="BE37" s="125">
        <f t="shared" si="138"/>
        <v>0</v>
      </c>
      <c r="BF37" s="125">
        <f t="shared" si="138"/>
        <v>0</v>
      </c>
      <c r="BG37" s="125">
        <f t="shared" si="138"/>
        <v>0</v>
      </c>
      <c r="BH37" s="125">
        <f t="shared" si="138"/>
        <v>0</v>
      </c>
      <c r="BI37" s="125">
        <f t="shared" si="138"/>
        <v>0</v>
      </c>
      <c r="BJ37" s="125">
        <f t="shared" si="138"/>
        <v>0</v>
      </c>
      <c r="BK37" s="125">
        <f t="shared" si="138"/>
        <v>0</v>
      </c>
      <c r="BL37" s="125">
        <f t="shared" si="138"/>
        <v>0</v>
      </c>
      <c r="BM37" s="125">
        <f t="shared" si="138"/>
        <v>0</v>
      </c>
      <c r="BN37" s="125">
        <f t="shared" si="138"/>
        <v>0</v>
      </c>
    </row>
    <row r="38" spans="1:66" x14ac:dyDescent="0.2">
      <c r="A38" s="102">
        <f t="shared" si="134"/>
        <v>29</v>
      </c>
      <c r="B38" s="45"/>
      <c r="C38" s="69"/>
      <c r="D38" s="126"/>
      <c r="E38" s="126"/>
      <c r="F38" s="126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</row>
    <row r="39" spans="1:66" x14ac:dyDescent="0.2">
      <c r="A39" s="102">
        <f t="shared" si="134"/>
        <v>30</v>
      </c>
      <c r="B39" s="29" t="s">
        <v>68</v>
      </c>
      <c r="C39" s="128">
        <f>SUM(C10:C29)</f>
        <v>0</v>
      </c>
      <c r="D39" s="105">
        <f>+'5_Opex - Year 1'!E44</f>
        <v>0</v>
      </c>
      <c r="E39" s="203"/>
      <c r="F39" s="106"/>
      <c r="G39" s="107">
        <f>+-$C39*$D39*12*(1+$E39)^(E$6-$E$5)</f>
        <v>0</v>
      </c>
      <c r="H39" s="111">
        <f>+(C39*-D39)*(1+$E39)^(H$8-$E$5)*12</f>
        <v>0</v>
      </c>
      <c r="I39" s="111">
        <f t="shared" ref="I39:AN39" si="139">+H39*(1+$E$39)</f>
        <v>0</v>
      </c>
      <c r="J39" s="111">
        <f t="shared" si="139"/>
        <v>0</v>
      </c>
      <c r="K39" s="111">
        <f t="shared" si="139"/>
        <v>0</v>
      </c>
      <c r="L39" s="111">
        <f t="shared" si="139"/>
        <v>0</v>
      </c>
      <c r="M39" s="111">
        <f t="shared" si="139"/>
        <v>0</v>
      </c>
      <c r="N39" s="111">
        <f t="shared" si="139"/>
        <v>0</v>
      </c>
      <c r="O39" s="111">
        <f t="shared" si="139"/>
        <v>0</v>
      </c>
      <c r="P39" s="111">
        <f t="shared" si="139"/>
        <v>0</v>
      </c>
      <c r="Q39" s="111">
        <f t="shared" si="139"/>
        <v>0</v>
      </c>
      <c r="R39" s="111">
        <f t="shared" si="139"/>
        <v>0</v>
      </c>
      <c r="S39" s="111">
        <f t="shared" si="139"/>
        <v>0</v>
      </c>
      <c r="T39" s="111">
        <f t="shared" si="139"/>
        <v>0</v>
      </c>
      <c r="U39" s="111">
        <f t="shared" si="139"/>
        <v>0</v>
      </c>
      <c r="V39" s="111">
        <f t="shared" si="139"/>
        <v>0</v>
      </c>
      <c r="W39" s="111">
        <f t="shared" si="139"/>
        <v>0</v>
      </c>
      <c r="X39" s="111">
        <f t="shared" si="139"/>
        <v>0</v>
      </c>
      <c r="Y39" s="111">
        <f t="shared" si="139"/>
        <v>0</v>
      </c>
      <c r="Z39" s="111">
        <f t="shared" si="139"/>
        <v>0</v>
      </c>
      <c r="AA39" s="111">
        <f t="shared" si="139"/>
        <v>0</v>
      </c>
      <c r="AB39" s="111">
        <f t="shared" si="139"/>
        <v>0</v>
      </c>
      <c r="AC39" s="111">
        <f t="shared" si="139"/>
        <v>0</v>
      </c>
      <c r="AD39" s="111">
        <f t="shared" si="139"/>
        <v>0</v>
      </c>
      <c r="AE39" s="111">
        <f t="shared" si="139"/>
        <v>0</v>
      </c>
      <c r="AF39" s="111">
        <f t="shared" si="139"/>
        <v>0</v>
      </c>
      <c r="AG39" s="111">
        <f t="shared" si="139"/>
        <v>0</v>
      </c>
      <c r="AH39" s="111">
        <f t="shared" si="139"/>
        <v>0</v>
      </c>
      <c r="AI39" s="111">
        <f t="shared" si="139"/>
        <v>0</v>
      </c>
      <c r="AJ39" s="111">
        <f t="shared" si="139"/>
        <v>0</v>
      </c>
      <c r="AK39" s="111">
        <f t="shared" si="139"/>
        <v>0</v>
      </c>
      <c r="AL39" s="111">
        <f t="shared" si="139"/>
        <v>0</v>
      </c>
      <c r="AM39" s="111">
        <f t="shared" si="139"/>
        <v>0</v>
      </c>
      <c r="AN39" s="111">
        <f t="shared" si="139"/>
        <v>0</v>
      </c>
      <c r="AO39" s="111">
        <f t="shared" ref="AO39:BN39" si="140">+AN39*(1+$E$39)</f>
        <v>0</v>
      </c>
      <c r="AP39" s="111">
        <f t="shared" si="140"/>
        <v>0</v>
      </c>
      <c r="AQ39" s="111">
        <f t="shared" si="140"/>
        <v>0</v>
      </c>
      <c r="AR39" s="111">
        <f t="shared" si="140"/>
        <v>0</v>
      </c>
      <c r="AS39" s="111">
        <f t="shared" si="140"/>
        <v>0</v>
      </c>
      <c r="AT39" s="111">
        <f t="shared" si="140"/>
        <v>0</v>
      </c>
      <c r="AU39" s="111">
        <f t="shared" si="140"/>
        <v>0</v>
      </c>
      <c r="AV39" s="111">
        <f t="shared" si="140"/>
        <v>0</v>
      </c>
      <c r="AW39" s="111">
        <f t="shared" si="140"/>
        <v>0</v>
      </c>
      <c r="AX39" s="111">
        <f t="shared" si="140"/>
        <v>0</v>
      </c>
      <c r="AY39" s="111">
        <f t="shared" si="140"/>
        <v>0</v>
      </c>
      <c r="AZ39" s="111">
        <f t="shared" si="140"/>
        <v>0</v>
      </c>
      <c r="BA39" s="111">
        <f t="shared" si="140"/>
        <v>0</v>
      </c>
      <c r="BB39" s="111">
        <f t="shared" si="140"/>
        <v>0</v>
      </c>
      <c r="BC39" s="111">
        <f t="shared" si="140"/>
        <v>0</v>
      </c>
      <c r="BD39" s="111">
        <f t="shared" si="140"/>
        <v>0</v>
      </c>
      <c r="BE39" s="111">
        <f t="shared" si="140"/>
        <v>0</v>
      </c>
      <c r="BF39" s="111">
        <f t="shared" si="140"/>
        <v>0</v>
      </c>
      <c r="BG39" s="111">
        <f t="shared" si="140"/>
        <v>0</v>
      </c>
      <c r="BH39" s="111">
        <f t="shared" si="140"/>
        <v>0</v>
      </c>
      <c r="BI39" s="111">
        <f t="shared" si="140"/>
        <v>0</v>
      </c>
      <c r="BJ39" s="111">
        <f t="shared" si="140"/>
        <v>0</v>
      </c>
      <c r="BK39" s="111">
        <f t="shared" si="140"/>
        <v>0</v>
      </c>
      <c r="BL39" s="111">
        <f t="shared" si="140"/>
        <v>0</v>
      </c>
      <c r="BM39" s="111">
        <f t="shared" si="140"/>
        <v>0</v>
      </c>
      <c r="BN39" s="111">
        <f t="shared" si="140"/>
        <v>0</v>
      </c>
    </row>
    <row r="40" spans="1:66" x14ac:dyDescent="0.2">
      <c r="A40" s="102">
        <f t="shared" si="134"/>
        <v>31</v>
      </c>
      <c r="B40" s="29" t="s">
        <v>67</v>
      </c>
      <c r="C40" s="129">
        <f>+C39</f>
        <v>0</v>
      </c>
      <c r="D40" s="205"/>
      <c r="E40" s="203"/>
      <c r="F40" s="106"/>
      <c r="G40" s="107">
        <f>+-$C40*$D40*12*(1+$E40)^(E$6-$E$5)</f>
        <v>0</v>
      </c>
      <c r="H40" s="111">
        <f t="shared" ref="H40:U40" si="141">+G40*(1+$E40)</f>
        <v>0</v>
      </c>
      <c r="I40" s="111">
        <f t="shared" si="141"/>
        <v>0</v>
      </c>
      <c r="J40" s="111">
        <f t="shared" si="141"/>
        <v>0</v>
      </c>
      <c r="K40" s="111">
        <f t="shared" si="141"/>
        <v>0</v>
      </c>
      <c r="L40" s="111">
        <f t="shared" si="141"/>
        <v>0</v>
      </c>
      <c r="M40" s="111">
        <f t="shared" si="141"/>
        <v>0</v>
      </c>
      <c r="N40" s="111">
        <f t="shared" si="141"/>
        <v>0</v>
      </c>
      <c r="O40" s="111">
        <f t="shared" si="141"/>
        <v>0</v>
      </c>
      <c r="P40" s="111">
        <f t="shared" si="141"/>
        <v>0</v>
      </c>
      <c r="Q40" s="111">
        <f t="shared" si="141"/>
        <v>0</v>
      </c>
      <c r="R40" s="111">
        <f t="shared" si="141"/>
        <v>0</v>
      </c>
      <c r="S40" s="111">
        <f t="shared" si="141"/>
        <v>0</v>
      </c>
      <c r="T40" s="111">
        <f t="shared" si="141"/>
        <v>0</v>
      </c>
      <c r="U40" s="111">
        <f t="shared" si="141"/>
        <v>0</v>
      </c>
      <c r="V40" s="111">
        <f t="shared" ref="V40:BN40" si="142">+U40*(1+$E$40)</f>
        <v>0</v>
      </c>
      <c r="W40" s="111">
        <f t="shared" si="142"/>
        <v>0</v>
      </c>
      <c r="X40" s="111">
        <f t="shared" si="142"/>
        <v>0</v>
      </c>
      <c r="Y40" s="111">
        <f t="shared" si="142"/>
        <v>0</v>
      </c>
      <c r="Z40" s="111">
        <f t="shared" si="142"/>
        <v>0</v>
      </c>
      <c r="AA40" s="111">
        <f t="shared" si="142"/>
        <v>0</v>
      </c>
      <c r="AB40" s="111">
        <f t="shared" si="142"/>
        <v>0</v>
      </c>
      <c r="AC40" s="111">
        <f t="shared" si="142"/>
        <v>0</v>
      </c>
      <c r="AD40" s="111">
        <f t="shared" si="142"/>
        <v>0</v>
      </c>
      <c r="AE40" s="111">
        <f t="shared" si="142"/>
        <v>0</v>
      </c>
      <c r="AF40" s="111">
        <f t="shared" si="142"/>
        <v>0</v>
      </c>
      <c r="AG40" s="111">
        <f t="shared" si="142"/>
        <v>0</v>
      </c>
      <c r="AH40" s="111">
        <f t="shared" si="142"/>
        <v>0</v>
      </c>
      <c r="AI40" s="111">
        <f t="shared" si="142"/>
        <v>0</v>
      </c>
      <c r="AJ40" s="111">
        <f t="shared" si="142"/>
        <v>0</v>
      </c>
      <c r="AK40" s="111">
        <f t="shared" si="142"/>
        <v>0</v>
      </c>
      <c r="AL40" s="111">
        <f t="shared" si="142"/>
        <v>0</v>
      </c>
      <c r="AM40" s="111">
        <f t="shared" si="142"/>
        <v>0</v>
      </c>
      <c r="AN40" s="111">
        <f t="shared" si="142"/>
        <v>0</v>
      </c>
      <c r="AO40" s="111">
        <f t="shared" si="142"/>
        <v>0</v>
      </c>
      <c r="AP40" s="111">
        <f t="shared" si="142"/>
        <v>0</v>
      </c>
      <c r="AQ40" s="111">
        <f t="shared" si="142"/>
        <v>0</v>
      </c>
      <c r="AR40" s="111">
        <f t="shared" si="142"/>
        <v>0</v>
      </c>
      <c r="AS40" s="111">
        <f t="shared" si="142"/>
        <v>0</v>
      </c>
      <c r="AT40" s="111">
        <f t="shared" si="142"/>
        <v>0</v>
      </c>
      <c r="AU40" s="111">
        <f t="shared" si="142"/>
        <v>0</v>
      </c>
      <c r="AV40" s="111">
        <f t="shared" si="142"/>
        <v>0</v>
      </c>
      <c r="AW40" s="111">
        <f t="shared" si="142"/>
        <v>0</v>
      </c>
      <c r="AX40" s="111">
        <f t="shared" si="142"/>
        <v>0</v>
      </c>
      <c r="AY40" s="111">
        <f t="shared" si="142"/>
        <v>0</v>
      </c>
      <c r="AZ40" s="111">
        <f t="shared" si="142"/>
        <v>0</v>
      </c>
      <c r="BA40" s="111">
        <f t="shared" si="142"/>
        <v>0</v>
      </c>
      <c r="BB40" s="111">
        <f t="shared" si="142"/>
        <v>0</v>
      </c>
      <c r="BC40" s="111">
        <f t="shared" si="142"/>
        <v>0</v>
      </c>
      <c r="BD40" s="111">
        <f t="shared" si="142"/>
        <v>0</v>
      </c>
      <c r="BE40" s="111">
        <f t="shared" si="142"/>
        <v>0</v>
      </c>
      <c r="BF40" s="111">
        <f t="shared" si="142"/>
        <v>0</v>
      </c>
      <c r="BG40" s="111">
        <f t="shared" si="142"/>
        <v>0</v>
      </c>
      <c r="BH40" s="111">
        <f t="shared" si="142"/>
        <v>0</v>
      </c>
      <c r="BI40" s="111">
        <f t="shared" si="142"/>
        <v>0</v>
      </c>
      <c r="BJ40" s="111">
        <f t="shared" si="142"/>
        <v>0</v>
      </c>
      <c r="BK40" s="111">
        <f t="shared" si="142"/>
        <v>0</v>
      </c>
      <c r="BL40" s="111">
        <f t="shared" si="142"/>
        <v>0</v>
      </c>
      <c r="BM40" s="111">
        <f t="shared" si="142"/>
        <v>0</v>
      </c>
      <c r="BN40" s="111">
        <f t="shared" si="142"/>
        <v>0</v>
      </c>
    </row>
    <row r="41" spans="1:66" x14ac:dyDescent="0.2">
      <c r="A41" s="102">
        <f t="shared" si="134"/>
        <v>32</v>
      </c>
      <c r="B41" s="45" t="s">
        <v>91</v>
      </c>
      <c r="C41" s="130"/>
      <c r="D41" s="84"/>
      <c r="E41" s="131"/>
      <c r="F41" s="131"/>
      <c r="G41" s="132">
        <f>SUM(G39:G40)</f>
        <v>0</v>
      </c>
      <c r="H41" s="132">
        <f t="shared" ref="H41:BM41" si="143">SUM(H39:H40)</f>
        <v>0</v>
      </c>
      <c r="I41" s="132">
        <f t="shared" si="143"/>
        <v>0</v>
      </c>
      <c r="J41" s="132">
        <f t="shared" si="143"/>
        <v>0</v>
      </c>
      <c r="K41" s="132">
        <f t="shared" si="143"/>
        <v>0</v>
      </c>
      <c r="L41" s="132">
        <f t="shared" si="143"/>
        <v>0</v>
      </c>
      <c r="M41" s="132">
        <f t="shared" si="143"/>
        <v>0</v>
      </c>
      <c r="N41" s="132">
        <f t="shared" si="143"/>
        <v>0</v>
      </c>
      <c r="O41" s="132">
        <f t="shared" si="143"/>
        <v>0</v>
      </c>
      <c r="P41" s="132">
        <f t="shared" si="143"/>
        <v>0</v>
      </c>
      <c r="Q41" s="132">
        <f t="shared" si="143"/>
        <v>0</v>
      </c>
      <c r="R41" s="132">
        <f t="shared" si="143"/>
        <v>0</v>
      </c>
      <c r="S41" s="132">
        <f t="shared" si="143"/>
        <v>0</v>
      </c>
      <c r="T41" s="132">
        <f t="shared" si="143"/>
        <v>0</v>
      </c>
      <c r="U41" s="132">
        <f t="shared" si="143"/>
        <v>0</v>
      </c>
      <c r="V41" s="132">
        <f t="shared" si="143"/>
        <v>0</v>
      </c>
      <c r="W41" s="132">
        <f t="shared" si="143"/>
        <v>0</v>
      </c>
      <c r="X41" s="132">
        <f t="shared" si="143"/>
        <v>0</v>
      </c>
      <c r="Y41" s="132">
        <f t="shared" si="143"/>
        <v>0</v>
      </c>
      <c r="Z41" s="132">
        <f t="shared" si="143"/>
        <v>0</v>
      </c>
      <c r="AA41" s="132">
        <f t="shared" si="143"/>
        <v>0</v>
      </c>
      <c r="AB41" s="132">
        <f t="shared" si="143"/>
        <v>0</v>
      </c>
      <c r="AC41" s="132">
        <f t="shared" si="143"/>
        <v>0</v>
      </c>
      <c r="AD41" s="132">
        <f t="shared" si="143"/>
        <v>0</v>
      </c>
      <c r="AE41" s="132">
        <f t="shared" si="143"/>
        <v>0</v>
      </c>
      <c r="AF41" s="132">
        <f t="shared" si="143"/>
        <v>0</v>
      </c>
      <c r="AG41" s="132">
        <f t="shared" si="143"/>
        <v>0</v>
      </c>
      <c r="AH41" s="132">
        <f t="shared" si="143"/>
        <v>0</v>
      </c>
      <c r="AI41" s="132">
        <f t="shared" si="143"/>
        <v>0</v>
      </c>
      <c r="AJ41" s="132">
        <f t="shared" si="143"/>
        <v>0</v>
      </c>
      <c r="AK41" s="132">
        <f t="shared" si="143"/>
        <v>0</v>
      </c>
      <c r="AL41" s="132">
        <f t="shared" si="143"/>
        <v>0</v>
      </c>
      <c r="AM41" s="132">
        <f t="shared" si="143"/>
        <v>0</v>
      </c>
      <c r="AN41" s="132">
        <f t="shared" si="143"/>
        <v>0</v>
      </c>
      <c r="AO41" s="132">
        <f t="shared" si="143"/>
        <v>0</v>
      </c>
      <c r="AP41" s="132">
        <f t="shared" si="143"/>
        <v>0</v>
      </c>
      <c r="AQ41" s="132">
        <f t="shared" si="143"/>
        <v>0</v>
      </c>
      <c r="AR41" s="132">
        <f t="shared" si="143"/>
        <v>0</v>
      </c>
      <c r="AS41" s="132">
        <f t="shared" si="143"/>
        <v>0</v>
      </c>
      <c r="AT41" s="132">
        <f t="shared" si="143"/>
        <v>0</v>
      </c>
      <c r="AU41" s="132">
        <f t="shared" si="143"/>
        <v>0</v>
      </c>
      <c r="AV41" s="132">
        <f t="shared" si="143"/>
        <v>0</v>
      </c>
      <c r="AW41" s="132">
        <f t="shared" si="143"/>
        <v>0</v>
      </c>
      <c r="AX41" s="132">
        <f t="shared" si="143"/>
        <v>0</v>
      </c>
      <c r="AY41" s="132">
        <f t="shared" si="143"/>
        <v>0</v>
      </c>
      <c r="AZ41" s="132">
        <f t="shared" si="143"/>
        <v>0</v>
      </c>
      <c r="BA41" s="132">
        <f t="shared" si="143"/>
        <v>0</v>
      </c>
      <c r="BB41" s="132">
        <f t="shared" si="143"/>
        <v>0</v>
      </c>
      <c r="BC41" s="132">
        <f t="shared" si="143"/>
        <v>0</v>
      </c>
      <c r="BD41" s="132">
        <f t="shared" si="143"/>
        <v>0</v>
      </c>
      <c r="BE41" s="132">
        <f t="shared" si="143"/>
        <v>0</v>
      </c>
      <c r="BF41" s="132">
        <f t="shared" si="143"/>
        <v>0</v>
      </c>
      <c r="BG41" s="132">
        <f t="shared" si="143"/>
        <v>0</v>
      </c>
      <c r="BH41" s="132">
        <f t="shared" si="143"/>
        <v>0</v>
      </c>
      <c r="BI41" s="132">
        <f t="shared" si="143"/>
        <v>0</v>
      </c>
      <c r="BJ41" s="132">
        <f t="shared" si="143"/>
        <v>0</v>
      </c>
      <c r="BK41" s="132">
        <f t="shared" si="143"/>
        <v>0</v>
      </c>
      <c r="BL41" s="132">
        <f t="shared" si="143"/>
        <v>0</v>
      </c>
      <c r="BM41" s="132">
        <f t="shared" si="143"/>
        <v>0</v>
      </c>
      <c r="BN41" s="132">
        <f>SUM(BN39:BN40)</f>
        <v>0</v>
      </c>
    </row>
    <row r="42" spans="1:66" s="85" customFormat="1" x14ac:dyDescent="0.2">
      <c r="A42" s="102">
        <f t="shared" si="134"/>
        <v>33</v>
      </c>
      <c r="B42" s="133"/>
      <c r="C42" s="94"/>
      <c r="D42" s="134"/>
      <c r="E42" s="135"/>
      <c r="F42" s="135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</row>
    <row r="43" spans="1:66" s="133" customFormat="1" ht="13.5" thickBot="1" x14ac:dyDescent="0.25">
      <c r="A43" s="102">
        <f t="shared" si="134"/>
        <v>34</v>
      </c>
      <c r="B43" s="136" t="s">
        <v>92</v>
      </c>
      <c r="C43" s="137"/>
      <c r="D43" s="138"/>
      <c r="E43" s="139"/>
      <c r="F43" s="139"/>
      <c r="G43" s="140">
        <f>SUM(G37,G41)</f>
        <v>0</v>
      </c>
      <c r="H43" s="140">
        <f>SUM(H37,H41)</f>
        <v>0</v>
      </c>
      <c r="I43" s="140">
        <f t="shared" ref="I43:BN43" si="144">SUM(I37,I41)</f>
        <v>0</v>
      </c>
      <c r="J43" s="140">
        <f>SUM(J37,J41)</f>
        <v>0</v>
      </c>
      <c r="K43" s="140">
        <f t="shared" si="144"/>
        <v>0</v>
      </c>
      <c r="L43" s="140">
        <f t="shared" si="144"/>
        <v>0</v>
      </c>
      <c r="M43" s="140">
        <f t="shared" si="144"/>
        <v>0</v>
      </c>
      <c r="N43" s="140">
        <f t="shared" si="144"/>
        <v>0</v>
      </c>
      <c r="O43" s="140">
        <f t="shared" si="144"/>
        <v>0</v>
      </c>
      <c r="P43" s="140">
        <f t="shared" si="144"/>
        <v>0</v>
      </c>
      <c r="Q43" s="140">
        <f t="shared" si="144"/>
        <v>0</v>
      </c>
      <c r="R43" s="140">
        <f>SUM(R37,R41)</f>
        <v>0</v>
      </c>
      <c r="S43" s="140">
        <f t="shared" si="144"/>
        <v>0</v>
      </c>
      <c r="T43" s="140">
        <f t="shared" si="144"/>
        <v>0</v>
      </c>
      <c r="U43" s="140">
        <f t="shared" si="144"/>
        <v>0</v>
      </c>
      <c r="V43" s="140">
        <f t="shared" si="144"/>
        <v>0</v>
      </c>
      <c r="W43" s="140">
        <f t="shared" si="144"/>
        <v>0</v>
      </c>
      <c r="X43" s="140">
        <f t="shared" si="144"/>
        <v>0</v>
      </c>
      <c r="Y43" s="140">
        <f t="shared" si="144"/>
        <v>0</v>
      </c>
      <c r="Z43" s="140">
        <f t="shared" si="144"/>
        <v>0</v>
      </c>
      <c r="AA43" s="140">
        <f t="shared" si="144"/>
        <v>0</v>
      </c>
      <c r="AB43" s="140">
        <f t="shared" si="144"/>
        <v>0</v>
      </c>
      <c r="AC43" s="140">
        <f t="shared" si="144"/>
        <v>0</v>
      </c>
      <c r="AD43" s="140">
        <f t="shared" si="144"/>
        <v>0</v>
      </c>
      <c r="AE43" s="140">
        <f t="shared" si="144"/>
        <v>0</v>
      </c>
      <c r="AF43" s="140">
        <f t="shared" si="144"/>
        <v>0</v>
      </c>
      <c r="AG43" s="140">
        <f t="shared" si="144"/>
        <v>0</v>
      </c>
      <c r="AH43" s="140">
        <f t="shared" si="144"/>
        <v>0</v>
      </c>
      <c r="AI43" s="140">
        <f t="shared" si="144"/>
        <v>0</v>
      </c>
      <c r="AJ43" s="140">
        <f t="shared" si="144"/>
        <v>0</v>
      </c>
      <c r="AK43" s="140">
        <f t="shared" si="144"/>
        <v>0</v>
      </c>
      <c r="AL43" s="140">
        <f t="shared" si="144"/>
        <v>0</v>
      </c>
      <c r="AM43" s="140">
        <f t="shared" si="144"/>
        <v>0</v>
      </c>
      <c r="AN43" s="140">
        <f t="shared" si="144"/>
        <v>0</v>
      </c>
      <c r="AO43" s="140">
        <f t="shared" si="144"/>
        <v>0</v>
      </c>
      <c r="AP43" s="140">
        <f t="shared" si="144"/>
        <v>0</v>
      </c>
      <c r="AQ43" s="140">
        <f t="shared" si="144"/>
        <v>0</v>
      </c>
      <c r="AR43" s="140">
        <f t="shared" si="144"/>
        <v>0</v>
      </c>
      <c r="AS43" s="140">
        <f t="shared" si="144"/>
        <v>0</v>
      </c>
      <c r="AT43" s="140">
        <f t="shared" si="144"/>
        <v>0</v>
      </c>
      <c r="AU43" s="140">
        <f t="shared" si="144"/>
        <v>0</v>
      </c>
      <c r="AV43" s="140">
        <f t="shared" si="144"/>
        <v>0</v>
      </c>
      <c r="AW43" s="140">
        <f t="shared" si="144"/>
        <v>0</v>
      </c>
      <c r="AX43" s="140">
        <f t="shared" si="144"/>
        <v>0</v>
      </c>
      <c r="AY43" s="140">
        <f t="shared" si="144"/>
        <v>0</v>
      </c>
      <c r="AZ43" s="140">
        <f t="shared" si="144"/>
        <v>0</v>
      </c>
      <c r="BA43" s="140">
        <f t="shared" si="144"/>
        <v>0</v>
      </c>
      <c r="BB43" s="140">
        <f t="shared" si="144"/>
        <v>0</v>
      </c>
      <c r="BC43" s="140">
        <f t="shared" si="144"/>
        <v>0</v>
      </c>
      <c r="BD43" s="140">
        <f t="shared" si="144"/>
        <v>0</v>
      </c>
      <c r="BE43" s="140">
        <f t="shared" si="144"/>
        <v>0</v>
      </c>
      <c r="BF43" s="140">
        <f t="shared" si="144"/>
        <v>0</v>
      </c>
      <c r="BG43" s="140">
        <f t="shared" si="144"/>
        <v>0</v>
      </c>
      <c r="BH43" s="140">
        <f t="shared" si="144"/>
        <v>0</v>
      </c>
      <c r="BI43" s="140">
        <f t="shared" si="144"/>
        <v>0</v>
      </c>
      <c r="BJ43" s="140">
        <f t="shared" si="144"/>
        <v>0</v>
      </c>
      <c r="BK43" s="140">
        <f t="shared" si="144"/>
        <v>0</v>
      </c>
      <c r="BL43" s="140">
        <f t="shared" si="144"/>
        <v>0</v>
      </c>
      <c r="BM43" s="140">
        <f t="shared" si="144"/>
        <v>0</v>
      </c>
      <c r="BN43" s="140">
        <f t="shared" si="144"/>
        <v>0</v>
      </c>
    </row>
    <row r="44" spans="1:66" s="85" customFormat="1" x14ac:dyDescent="0.2">
      <c r="A44" s="102">
        <f t="shared" si="134"/>
        <v>35</v>
      </c>
      <c r="E44" s="40"/>
      <c r="F44" s="40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</row>
    <row r="45" spans="1:66" s="85" customFormat="1" x14ac:dyDescent="0.2">
      <c r="A45" s="102"/>
      <c r="D45" s="321" t="s">
        <v>220</v>
      </c>
      <c r="E45" s="40"/>
      <c r="F45" s="40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</row>
    <row r="46" spans="1:66" s="133" customFormat="1" ht="15" customHeight="1" x14ac:dyDescent="0.2">
      <c r="A46" s="102">
        <f>+A44+1</f>
        <v>36</v>
      </c>
      <c r="B46" s="85" t="s">
        <v>196</v>
      </c>
      <c r="C46" s="206"/>
      <c r="D46" s="207"/>
      <c r="E46" s="203"/>
      <c r="F46" s="106"/>
      <c r="G46" s="107">
        <f>+$C46*$D46*(1+$E46)^(E$6-$E$5)</f>
        <v>0</v>
      </c>
      <c r="H46" s="107">
        <f t="shared" ref="H46" si="145">+G46*(1+$E46)</f>
        <v>0</v>
      </c>
      <c r="I46" s="107">
        <f t="shared" ref="I46" si="146">+H46*(1+$E46)</f>
        <v>0</v>
      </c>
      <c r="J46" s="107">
        <f t="shared" ref="J46" si="147">+I46*(1+$E46)</f>
        <v>0</v>
      </c>
      <c r="K46" s="107">
        <f t="shared" ref="K46" si="148">+J46*(1+$E46)</f>
        <v>0</v>
      </c>
      <c r="L46" s="107">
        <f t="shared" ref="L46" si="149">+K46*(1+$E46)</f>
        <v>0</v>
      </c>
      <c r="M46" s="107">
        <f>+L46*(1+$E46)</f>
        <v>0</v>
      </c>
      <c r="N46" s="107">
        <f t="shared" ref="N46" si="150">+M46*(1+$E46)</f>
        <v>0</v>
      </c>
      <c r="O46" s="107">
        <f t="shared" ref="O46" si="151">+N46*(1+$E46)</f>
        <v>0</v>
      </c>
      <c r="P46" s="107">
        <f t="shared" ref="P46" si="152">+O46*(1+$E46)</f>
        <v>0</v>
      </c>
      <c r="Q46" s="107">
        <f t="shared" ref="Q46" si="153">+P46*(1+$E46)</f>
        <v>0</v>
      </c>
      <c r="R46" s="107">
        <f t="shared" ref="R46" si="154">+Q46*(1+$E46)</f>
        <v>0</v>
      </c>
      <c r="S46" s="107">
        <f t="shared" ref="S46" si="155">+R46*(1+$E46)</f>
        <v>0</v>
      </c>
      <c r="T46" s="107">
        <f t="shared" ref="T46" si="156">+S46*(1+$E46)</f>
        <v>0</v>
      </c>
      <c r="U46" s="107">
        <f t="shared" ref="U46" si="157">+T46*(1+$E46)</f>
        <v>0</v>
      </c>
      <c r="V46" s="107">
        <f t="shared" ref="V46" si="158">+U46*(1+$E46)</f>
        <v>0</v>
      </c>
      <c r="W46" s="107">
        <f t="shared" ref="W46" si="159">+V46*(1+$E46)</f>
        <v>0</v>
      </c>
      <c r="X46" s="107">
        <f t="shared" ref="X46" si="160">+W46*(1+$E46)</f>
        <v>0</v>
      </c>
      <c r="Y46" s="107">
        <f t="shared" ref="Y46" si="161">+X46*(1+$E46)</f>
        <v>0</v>
      </c>
      <c r="Z46" s="107">
        <f t="shared" ref="Z46" si="162">+Y46*(1+$E46)</f>
        <v>0</v>
      </c>
      <c r="AA46" s="107">
        <f t="shared" ref="AA46" si="163">+Z46*(1+$E46)</f>
        <v>0</v>
      </c>
      <c r="AB46" s="107">
        <f t="shared" ref="AB46" si="164">+AA46*(1+$E46)</f>
        <v>0</v>
      </c>
      <c r="AC46" s="107">
        <f t="shared" ref="AC46" si="165">+AB46*(1+$E46)</f>
        <v>0</v>
      </c>
      <c r="AD46" s="107">
        <f t="shared" ref="AD46" si="166">+AC46*(1+$E46)</f>
        <v>0</v>
      </c>
      <c r="AE46" s="107">
        <f t="shared" ref="AE46" si="167">+AD46*(1+$E46)</f>
        <v>0</v>
      </c>
      <c r="AF46" s="107">
        <f t="shared" ref="AF46" si="168">+AE46*(1+$E46)</f>
        <v>0</v>
      </c>
      <c r="AG46" s="107">
        <f t="shared" ref="AG46" si="169">+AF46*(1+$E46)</f>
        <v>0</v>
      </c>
      <c r="AH46" s="107">
        <f t="shared" ref="AH46" si="170">+AG46*(1+$E46)</f>
        <v>0</v>
      </c>
      <c r="AI46" s="107">
        <f t="shared" ref="AI46" si="171">+AH46*(1+$E46)</f>
        <v>0</v>
      </c>
      <c r="AJ46" s="107">
        <f t="shared" ref="AJ46" si="172">+AI46*(1+$E46)</f>
        <v>0</v>
      </c>
      <c r="AK46" s="107">
        <f t="shared" ref="AK46" si="173">+AJ46*(1+$E46)</f>
        <v>0</v>
      </c>
      <c r="AL46" s="107">
        <f t="shared" ref="AL46" si="174">+AK46*(1+$E46)</f>
        <v>0</v>
      </c>
      <c r="AM46" s="107">
        <f t="shared" ref="AM46" si="175">+AL46*(1+$E46)</f>
        <v>0</v>
      </c>
      <c r="AN46" s="107">
        <f t="shared" ref="AN46" si="176">+AM46*(1+$E46)</f>
        <v>0</v>
      </c>
      <c r="AO46" s="107">
        <f t="shared" ref="AO46" si="177">+AN46*(1+$E46)</f>
        <v>0</v>
      </c>
      <c r="AP46" s="107">
        <f t="shared" ref="AP46" si="178">+AO46*(1+$E46)</f>
        <v>0</v>
      </c>
      <c r="AQ46" s="107">
        <f t="shared" ref="AQ46" si="179">+AP46*(1+$E46)</f>
        <v>0</v>
      </c>
      <c r="AR46" s="107">
        <f t="shared" ref="AR46" si="180">+AQ46*(1+$E46)</f>
        <v>0</v>
      </c>
      <c r="AS46" s="107">
        <f t="shared" ref="AS46" si="181">+AR46*(1+$E46)</f>
        <v>0</v>
      </c>
      <c r="AT46" s="107">
        <f t="shared" ref="AT46" si="182">+AS46*(1+$E46)</f>
        <v>0</v>
      </c>
      <c r="AU46" s="107">
        <f t="shared" ref="AU46" si="183">+AT46*(1+$E46)</f>
        <v>0</v>
      </c>
      <c r="AV46" s="107">
        <f t="shared" ref="AV46" si="184">+AU46*(1+$E46)</f>
        <v>0</v>
      </c>
      <c r="AW46" s="107">
        <f t="shared" ref="AW46" si="185">+AV46*(1+$E46)</f>
        <v>0</v>
      </c>
      <c r="AX46" s="107">
        <f t="shared" ref="AX46" si="186">+AW46*(1+$E46)</f>
        <v>0</v>
      </c>
      <c r="AY46" s="107">
        <f t="shared" ref="AY46" si="187">+AX46*(1+$E46)</f>
        <v>0</v>
      </c>
      <c r="AZ46" s="107">
        <f t="shared" ref="AZ46" si="188">+AY46*(1+$E46)</f>
        <v>0</v>
      </c>
      <c r="BA46" s="107">
        <f t="shared" ref="BA46" si="189">+AZ46*(1+$E46)</f>
        <v>0</v>
      </c>
      <c r="BB46" s="107">
        <f t="shared" ref="BB46" si="190">+BA46*(1+$E46)</f>
        <v>0</v>
      </c>
      <c r="BC46" s="107">
        <f t="shared" ref="BC46" si="191">+BB46*(1+$E46)</f>
        <v>0</v>
      </c>
      <c r="BD46" s="107">
        <f t="shared" ref="BD46" si="192">+BC46*(1+$E46)</f>
        <v>0</v>
      </c>
      <c r="BE46" s="107">
        <f t="shared" ref="BE46" si="193">+BD46*(1+$E46)</f>
        <v>0</v>
      </c>
      <c r="BF46" s="107">
        <f t="shared" ref="BF46" si="194">+BE46*(1+$E46)</f>
        <v>0</v>
      </c>
      <c r="BG46" s="107">
        <f t="shared" ref="BG46" si="195">+BF46*(1+$E46)</f>
        <v>0</v>
      </c>
      <c r="BH46" s="107">
        <f t="shared" ref="BH46" si="196">+BG46*(1+$E46)</f>
        <v>0</v>
      </c>
      <c r="BI46" s="107">
        <f t="shared" ref="BI46" si="197">+BH46*(1+$E46)</f>
        <v>0</v>
      </c>
      <c r="BJ46" s="107">
        <f t="shared" ref="BJ46" si="198">+BI46*(1+$E46)</f>
        <v>0</v>
      </c>
      <c r="BK46" s="107">
        <f t="shared" ref="BK46" si="199">+BJ46*(1+$E46)</f>
        <v>0</v>
      </c>
      <c r="BL46" s="107">
        <f t="shared" ref="BL46" si="200">+BK46*(1+$E46)</f>
        <v>0</v>
      </c>
      <c r="BM46" s="107">
        <f t="shared" ref="BM46" si="201">+BL46*(1+$E46)</f>
        <v>0</v>
      </c>
      <c r="BN46" s="107">
        <f t="shared" ref="BN46" si="202">+BM46*(1+$E46)</f>
        <v>0</v>
      </c>
    </row>
    <row r="47" spans="1:66" s="85" customFormat="1" x14ac:dyDescent="0.2">
      <c r="A47" s="102">
        <f t="shared" si="134"/>
        <v>37</v>
      </c>
      <c r="B47" s="85" t="s">
        <v>77</v>
      </c>
      <c r="C47" s="142"/>
      <c r="D47" s="134"/>
      <c r="E47" s="204"/>
      <c r="F47" s="110"/>
      <c r="G47" s="111">
        <f t="shared" ref="G47:AL47" si="203">-SUM(G46:G46)*$E$47</f>
        <v>0</v>
      </c>
      <c r="H47" s="111">
        <f t="shared" si="203"/>
        <v>0</v>
      </c>
      <c r="I47" s="111">
        <f t="shared" si="203"/>
        <v>0</v>
      </c>
      <c r="J47" s="111">
        <f t="shared" si="203"/>
        <v>0</v>
      </c>
      <c r="K47" s="111">
        <f t="shared" si="203"/>
        <v>0</v>
      </c>
      <c r="L47" s="111">
        <f t="shared" si="203"/>
        <v>0</v>
      </c>
      <c r="M47" s="111">
        <f t="shared" si="203"/>
        <v>0</v>
      </c>
      <c r="N47" s="111">
        <f t="shared" si="203"/>
        <v>0</v>
      </c>
      <c r="O47" s="111">
        <f t="shared" si="203"/>
        <v>0</v>
      </c>
      <c r="P47" s="111">
        <f t="shared" si="203"/>
        <v>0</v>
      </c>
      <c r="Q47" s="111">
        <f t="shared" si="203"/>
        <v>0</v>
      </c>
      <c r="R47" s="111">
        <f t="shared" si="203"/>
        <v>0</v>
      </c>
      <c r="S47" s="111">
        <f t="shared" si="203"/>
        <v>0</v>
      </c>
      <c r="T47" s="111">
        <f t="shared" si="203"/>
        <v>0</v>
      </c>
      <c r="U47" s="111">
        <f t="shared" si="203"/>
        <v>0</v>
      </c>
      <c r="V47" s="111">
        <f t="shared" si="203"/>
        <v>0</v>
      </c>
      <c r="W47" s="111">
        <f t="shared" si="203"/>
        <v>0</v>
      </c>
      <c r="X47" s="111">
        <f t="shared" si="203"/>
        <v>0</v>
      </c>
      <c r="Y47" s="111">
        <f t="shared" si="203"/>
        <v>0</v>
      </c>
      <c r="Z47" s="111">
        <f t="shared" si="203"/>
        <v>0</v>
      </c>
      <c r="AA47" s="111">
        <f t="shared" si="203"/>
        <v>0</v>
      </c>
      <c r="AB47" s="111">
        <f t="shared" si="203"/>
        <v>0</v>
      </c>
      <c r="AC47" s="111">
        <f t="shared" si="203"/>
        <v>0</v>
      </c>
      <c r="AD47" s="111">
        <f t="shared" si="203"/>
        <v>0</v>
      </c>
      <c r="AE47" s="111">
        <f t="shared" si="203"/>
        <v>0</v>
      </c>
      <c r="AF47" s="111">
        <f t="shared" si="203"/>
        <v>0</v>
      </c>
      <c r="AG47" s="111">
        <f t="shared" si="203"/>
        <v>0</v>
      </c>
      <c r="AH47" s="111">
        <f t="shared" si="203"/>
        <v>0</v>
      </c>
      <c r="AI47" s="111">
        <f t="shared" si="203"/>
        <v>0</v>
      </c>
      <c r="AJ47" s="111">
        <f t="shared" si="203"/>
        <v>0</v>
      </c>
      <c r="AK47" s="111">
        <f t="shared" si="203"/>
        <v>0</v>
      </c>
      <c r="AL47" s="111">
        <f t="shared" si="203"/>
        <v>0</v>
      </c>
      <c r="AM47" s="111">
        <f t="shared" ref="AM47:BN47" si="204">-SUM(AM46:AM46)*$E$47</f>
        <v>0</v>
      </c>
      <c r="AN47" s="111">
        <f t="shared" si="204"/>
        <v>0</v>
      </c>
      <c r="AO47" s="111">
        <f t="shared" si="204"/>
        <v>0</v>
      </c>
      <c r="AP47" s="111">
        <f t="shared" si="204"/>
        <v>0</v>
      </c>
      <c r="AQ47" s="111">
        <f t="shared" si="204"/>
        <v>0</v>
      </c>
      <c r="AR47" s="111">
        <f t="shared" si="204"/>
        <v>0</v>
      </c>
      <c r="AS47" s="111">
        <f t="shared" si="204"/>
        <v>0</v>
      </c>
      <c r="AT47" s="111">
        <f t="shared" si="204"/>
        <v>0</v>
      </c>
      <c r="AU47" s="111">
        <f t="shared" si="204"/>
        <v>0</v>
      </c>
      <c r="AV47" s="111">
        <f t="shared" si="204"/>
        <v>0</v>
      </c>
      <c r="AW47" s="111">
        <f t="shared" si="204"/>
        <v>0</v>
      </c>
      <c r="AX47" s="111">
        <f t="shared" si="204"/>
        <v>0</v>
      </c>
      <c r="AY47" s="111">
        <f t="shared" si="204"/>
        <v>0</v>
      </c>
      <c r="AZ47" s="111">
        <f t="shared" si="204"/>
        <v>0</v>
      </c>
      <c r="BA47" s="111">
        <f t="shared" si="204"/>
        <v>0</v>
      </c>
      <c r="BB47" s="111">
        <f t="shared" si="204"/>
        <v>0</v>
      </c>
      <c r="BC47" s="111">
        <f t="shared" si="204"/>
        <v>0</v>
      </c>
      <c r="BD47" s="111">
        <f t="shared" si="204"/>
        <v>0</v>
      </c>
      <c r="BE47" s="111">
        <f t="shared" si="204"/>
        <v>0</v>
      </c>
      <c r="BF47" s="111">
        <f t="shared" si="204"/>
        <v>0</v>
      </c>
      <c r="BG47" s="111">
        <f t="shared" si="204"/>
        <v>0</v>
      </c>
      <c r="BH47" s="111">
        <f t="shared" si="204"/>
        <v>0</v>
      </c>
      <c r="BI47" s="111">
        <f t="shared" si="204"/>
        <v>0</v>
      </c>
      <c r="BJ47" s="111">
        <f t="shared" si="204"/>
        <v>0</v>
      </c>
      <c r="BK47" s="111">
        <f t="shared" si="204"/>
        <v>0</v>
      </c>
      <c r="BL47" s="111">
        <f t="shared" si="204"/>
        <v>0</v>
      </c>
      <c r="BM47" s="111">
        <f t="shared" si="204"/>
        <v>0</v>
      </c>
      <c r="BN47" s="111">
        <f t="shared" si="204"/>
        <v>0</v>
      </c>
    </row>
    <row r="48" spans="1:66" s="85" customFormat="1" x14ac:dyDescent="0.2">
      <c r="A48" s="102">
        <f t="shared" si="134"/>
        <v>38</v>
      </c>
      <c r="B48" s="133" t="s">
        <v>93</v>
      </c>
      <c r="C48" s="143"/>
      <c r="D48" s="134"/>
      <c r="E48" s="135"/>
      <c r="F48" s="135"/>
      <c r="G48" s="132">
        <f>SUM(G46:G47)</f>
        <v>0</v>
      </c>
      <c r="H48" s="132">
        <f t="shared" ref="H48:AL48" si="205">SUM(H46:H47)</f>
        <v>0</v>
      </c>
      <c r="I48" s="132">
        <f t="shared" si="205"/>
        <v>0</v>
      </c>
      <c r="J48" s="132">
        <f t="shared" si="205"/>
        <v>0</v>
      </c>
      <c r="K48" s="132">
        <f t="shared" si="205"/>
        <v>0</v>
      </c>
      <c r="L48" s="132">
        <f t="shared" si="205"/>
        <v>0</v>
      </c>
      <c r="M48" s="132">
        <f t="shared" si="205"/>
        <v>0</v>
      </c>
      <c r="N48" s="132">
        <f t="shared" si="205"/>
        <v>0</v>
      </c>
      <c r="O48" s="132">
        <f t="shared" si="205"/>
        <v>0</v>
      </c>
      <c r="P48" s="132">
        <f t="shared" si="205"/>
        <v>0</v>
      </c>
      <c r="Q48" s="132">
        <f t="shared" si="205"/>
        <v>0</v>
      </c>
      <c r="R48" s="132">
        <f t="shared" si="205"/>
        <v>0</v>
      </c>
      <c r="S48" s="132">
        <f t="shared" si="205"/>
        <v>0</v>
      </c>
      <c r="T48" s="132">
        <f t="shared" si="205"/>
        <v>0</v>
      </c>
      <c r="U48" s="132">
        <f t="shared" si="205"/>
        <v>0</v>
      </c>
      <c r="V48" s="132">
        <f t="shared" si="205"/>
        <v>0</v>
      </c>
      <c r="W48" s="132">
        <f t="shared" si="205"/>
        <v>0</v>
      </c>
      <c r="X48" s="132">
        <f t="shared" si="205"/>
        <v>0</v>
      </c>
      <c r="Y48" s="132">
        <f t="shared" si="205"/>
        <v>0</v>
      </c>
      <c r="Z48" s="132">
        <f t="shared" si="205"/>
        <v>0</v>
      </c>
      <c r="AA48" s="132">
        <f t="shared" si="205"/>
        <v>0</v>
      </c>
      <c r="AB48" s="132">
        <f t="shared" si="205"/>
        <v>0</v>
      </c>
      <c r="AC48" s="132">
        <f t="shared" si="205"/>
        <v>0</v>
      </c>
      <c r="AD48" s="132">
        <f t="shared" si="205"/>
        <v>0</v>
      </c>
      <c r="AE48" s="132">
        <f t="shared" si="205"/>
        <v>0</v>
      </c>
      <c r="AF48" s="132">
        <f t="shared" si="205"/>
        <v>0</v>
      </c>
      <c r="AG48" s="132">
        <f t="shared" si="205"/>
        <v>0</v>
      </c>
      <c r="AH48" s="132">
        <f t="shared" si="205"/>
        <v>0</v>
      </c>
      <c r="AI48" s="132">
        <f t="shared" si="205"/>
        <v>0</v>
      </c>
      <c r="AJ48" s="132">
        <f t="shared" si="205"/>
        <v>0</v>
      </c>
      <c r="AK48" s="132">
        <f t="shared" si="205"/>
        <v>0</v>
      </c>
      <c r="AL48" s="132">
        <f t="shared" si="205"/>
        <v>0</v>
      </c>
      <c r="AM48" s="132">
        <f t="shared" ref="AM48:BN48" si="206">SUM(AM46:AM47)</f>
        <v>0</v>
      </c>
      <c r="AN48" s="132">
        <f t="shared" si="206"/>
        <v>0</v>
      </c>
      <c r="AO48" s="132">
        <f t="shared" si="206"/>
        <v>0</v>
      </c>
      <c r="AP48" s="132">
        <f t="shared" si="206"/>
        <v>0</v>
      </c>
      <c r="AQ48" s="132">
        <f t="shared" si="206"/>
        <v>0</v>
      </c>
      <c r="AR48" s="132">
        <f t="shared" si="206"/>
        <v>0</v>
      </c>
      <c r="AS48" s="132">
        <f t="shared" si="206"/>
        <v>0</v>
      </c>
      <c r="AT48" s="132">
        <f t="shared" si="206"/>
        <v>0</v>
      </c>
      <c r="AU48" s="132">
        <f t="shared" si="206"/>
        <v>0</v>
      </c>
      <c r="AV48" s="132">
        <f t="shared" si="206"/>
        <v>0</v>
      </c>
      <c r="AW48" s="132">
        <f t="shared" si="206"/>
        <v>0</v>
      </c>
      <c r="AX48" s="132">
        <f t="shared" si="206"/>
        <v>0</v>
      </c>
      <c r="AY48" s="132">
        <f t="shared" si="206"/>
        <v>0</v>
      </c>
      <c r="AZ48" s="132">
        <f t="shared" si="206"/>
        <v>0</v>
      </c>
      <c r="BA48" s="132">
        <f t="shared" si="206"/>
        <v>0</v>
      </c>
      <c r="BB48" s="132">
        <f t="shared" si="206"/>
        <v>0</v>
      </c>
      <c r="BC48" s="132">
        <f t="shared" si="206"/>
        <v>0</v>
      </c>
      <c r="BD48" s="132">
        <f t="shared" si="206"/>
        <v>0</v>
      </c>
      <c r="BE48" s="132">
        <f t="shared" si="206"/>
        <v>0</v>
      </c>
      <c r="BF48" s="132">
        <f t="shared" si="206"/>
        <v>0</v>
      </c>
      <c r="BG48" s="132">
        <f t="shared" si="206"/>
        <v>0</v>
      </c>
      <c r="BH48" s="132">
        <f t="shared" si="206"/>
        <v>0</v>
      </c>
      <c r="BI48" s="132">
        <f t="shared" si="206"/>
        <v>0</v>
      </c>
      <c r="BJ48" s="132">
        <f t="shared" si="206"/>
        <v>0</v>
      </c>
      <c r="BK48" s="132">
        <f t="shared" si="206"/>
        <v>0</v>
      </c>
      <c r="BL48" s="132">
        <f t="shared" si="206"/>
        <v>0</v>
      </c>
      <c r="BM48" s="132">
        <f t="shared" si="206"/>
        <v>0</v>
      </c>
      <c r="BN48" s="132">
        <f t="shared" si="206"/>
        <v>0</v>
      </c>
    </row>
    <row r="49" spans="1:66" s="85" customFormat="1" x14ac:dyDescent="0.2">
      <c r="A49" s="102">
        <f t="shared" si="134"/>
        <v>39</v>
      </c>
      <c r="B49" s="133"/>
      <c r="C49" s="94"/>
      <c r="D49" s="134"/>
      <c r="E49" s="135"/>
      <c r="F49" s="135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</row>
    <row r="50" spans="1:66" s="85" customFormat="1" ht="14.25" customHeight="1" x14ac:dyDescent="0.2">
      <c r="A50" s="102">
        <f t="shared" si="134"/>
        <v>40</v>
      </c>
      <c r="B50" s="144" t="s">
        <v>174</v>
      </c>
      <c r="C50" s="145">
        <f>+C46</f>
        <v>0</v>
      </c>
      <c r="D50" s="146"/>
      <c r="E50" s="208"/>
      <c r="F50" s="147"/>
      <c r="G50" s="111">
        <f>+-(G48*$E$50)</f>
        <v>0</v>
      </c>
      <c r="H50" s="111">
        <f t="shared" ref="H50:BN50" si="207">+-(H48*$E$50)</f>
        <v>0</v>
      </c>
      <c r="I50" s="111">
        <f t="shared" si="207"/>
        <v>0</v>
      </c>
      <c r="J50" s="111">
        <f t="shared" si="207"/>
        <v>0</v>
      </c>
      <c r="K50" s="111">
        <f t="shared" si="207"/>
        <v>0</v>
      </c>
      <c r="L50" s="111">
        <f t="shared" si="207"/>
        <v>0</v>
      </c>
      <c r="M50" s="111">
        <f t="shared" si="207"/>
        <v>0</v>
      </c>
      <c r="N50" s="111">
        <f t="shared" si="207"/>
        <v>0</v>
      </c>
      <c r="O50" s="111">
        <f t="shared" si="207"/>
        <v>0</v>
      </c>
      <c r="P50" s="111">
        <f t="shared" si="207"/>
        <v>0</v>
      </c>
      <c r="Q50" s="111">
        <f t="shared" si="207"/>
        <v>0</v>
      </c>
      <c r="R50" s="111">
        <f t="shared" si="207"/>
        <v>0</v>
      </c>
      <c r="S50" s="111">
        <f t="shared" si="207"/>
        <v>0</v>
      </c>
      <c r="T50" s="111">
        <f t="shared" si="207"/>
        <v>0</v>
      </c>
      <c r="U50" s="111">
        <f t="shared" si="207"/>
        <v>0</v>
      </c>
      <c r="V50" s="111">
        <f t="shared" si="207"/>
        <v>0</v>
      </c>
      <c r="W50" s="111">
        <f t="shared" si="207"/>
        <v>0</v>
      </c>
      <c r="X50" s="111">
        <f t="shared" si="207"/>
        <v>0</v>
      </c>
      <c r="Y50" s="111">
        <f t="shared" si="207"/>
        <v>0</v>
      </c>
      <c r="Z50" s="111">
        <f t="shared" si="207"/>
        <v>0</v>
      </c>
      <c r="AA50" s="111">
        <f t="shared" si="207"/>
        <v>0</v>
      </c>
      <c r="AB50" s="111">
        <f t="shared" si="207"/>
        <v>0</v>
      </c>
      <c r="AC50" s="111">
        <f t="shared" si="207"/>
        <v>0</v>
      </c>
      <c r="AD50" s="111">
        <f t="shared" si="207"/>
        <v>0</v>
      </c>
      <c r="AE50" s="111">
        <f t="shared" si="207"/>
        <v>0</v>
      </c>
      <c r="AF50" s="111">
        <f t="shared" si="207"/>
        <v>0</v>
      </c>
      <c r="AG50" s="111">
        <f t="shared" si="207"/>
        <v>0</v>
      </c>
      <c r="AH50" s="111">
        <f t="shared" si="207"/>
        <v>0</v>
      </c>
      <c r="AI50" s="111">
        <f t="shared" si="207"/>
        <v>0</v>
      </c>
      <c r="AJ50" s="111">
        <f t="shared" si="207"/>
        <v>0</v>
      </c>
      <c r="AK50" s="111">
        <f t="shared" si="207"/>
        <v>0</v>
      </c>
      <c r="AL50" s="111">
        <f t="shared" si="207"/>
        <v>0</v>
      </c>
      <c r="AM50" s="111">
        <f t="shared" si="207"/>
        <v>0</v>
      </c>
      <c r="AN50" s="111">
        <f t="shared" si="207"/>
        <v>0</v>
      </c>
      <c r="AO50" s="111">
        <f t="shared" si="207"/>
        <v>0</v>
      </c>
      <c r="AP50" s="111">
        <f t="shared" si="207"/>
        <v>0</v>
      </c>
      <c r="AQ50" s="111">
        <f t="shared" si="207"/>
        <v>0</v>
      </c>
      <c r="AR50" s="111">
        <f t="shared" si="207"/>
        <v>0</v>
      </c>
      <c r="AS50" s="111">
        <f t="shared" si="207"/>
        <v>0</v>
      </c>
      <c r="AT50" s="111">
        <f t="shared" si="207"/>
        <v>0</v>
      </c>
      <c r="AU50" s="111">
        <f t="shared" si="207"/>
        <v>0</v>
      </c>
      <c r="AV50" s="111">
        <f t="shared" si="207"/>
        <v>0</v>
      </c>
      <c r="AW50" s="111">
        <f t="shared" si="207"/>
        <v>0</v>
      </c>
      <c r="AX50" s="111">
        <f t="shared" si="207"/>
        <v>0</v>
      </c>
      <c r="AY50" s="111">
        <f t="shared" si="207"/>
        <v>0</v>
      </c>
      <c r="AZ50" s="111">
        <f t="shared" si="207"/>
        <v>0</v>
      </c>
      <c r="BA50" s="111">
        <f t="shared" si="207"/>
        <v>0</v>
      </c>
      <c r="BB50" s="111">
        <f t="shared" si="207"/>
        <v>0</v>
      </c>
      <c r="BC50" s="111">
        <f t="shared" si="207"/>
        <v>0</v>
      </c>
      <c r="BD50" s="111">
        <f t="shared" si="207"/>
        <v>0</v>
      </c>
      <c r="BE50" s="111">
        <f t="shared" si="207"/>
        <v>0</v>
      </c>
      <c r="BF50" s="111">
        <f t="shared" si="207"/>
        <v>0</v>
      </c>
      <c r="BG50" s="111">
        <f t="shared" si="207"/>
        <v>0</v>
      </c>
      <c r="BH50" s="111">
        <f t="shared" si="207"/>
        <v>0</v>
      </c>
      <c r="BI50" s="111">
        <f t="shared" si="207"/>
        <v>0</v>
      </c>
      <c r="BJ50" s="111">
        <f t="shared" si="207"/>
        <v>0</v>
      </c>
      <c r="BK50" s="111">
        <f t="shared" si="207"/>
        <v>0</v>
      </c>
      <c r="BL50" s="111">
        <f t="shared" si="207"/>
        <v>0</v>
      </c>
      <c r="BM50" s="111">
        <f t="shared" si="207"/>
        <v>0</v>
      </c>
      <c r="BN50" s="111">
        <f t="shared" si="207"/>
        <v>0</v>
      </c>
    </row>
    <row r="51" spans="1:66" s="85" customFormat="1" x14ac:dyDescent="0.2">
      <c r="A51" s="102">
        <f t="shared" si="134"/>
        <v>41</v>
      </c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</row>
    <row r="52" spans="1:66" s="133" customFormat="1" ht="13.5" thickBot="1" x14ac:dyDescent="0.25">
      <c r="A52" s="102">
        <f t="shared" si="134"/>
        <v>42</v>
      </c>
      <c r="B52" s="136" t="s">
        <v>94</v>
      </c>
      <c r="C52" s="137"/>
      <c r="D52" s="148"/>
      <c r="E52" s="148"/>
      <c r="F52" s="148"/>
      <c r="G52" s="140">
        <f>SUM(G48,G50)</f>
        <v>0</v>
      </c>
      <c r="H52" s="140">
        <f t="shared" ref="H52:BN52" si="208">SUM(H48,H50)</f>
        <v>0</v>
      </c>
      <c r="I52" s="140">
        <f t="shared" si="208"/>
        <v>0</v>
      </c>
      <c r="J52" s="140">
        <f t="shared" si="208"/>
        <v>0</v>
      </c>
      <c r="K52" s="140">
        <f t="shared" si="208"/>
        <v>0</v>
      </c>
      <c r="L52" s="140">
        <f t="shared" si="208"/>
        <v>0</v>
      </c>
      <c r="M52" s="140">
        <f t="shared" si="208"/>
        <v>0</v>
      </c>
      <c r="N52" s="140">
        <f t="shared" si="208"/>
        <v>0</v>
      </c>
      <c r="O52" s="140">
        <f t="shared" si="208"/>
        <v>0</v>
      </c>
      <c r="P52" s="140">
        <f t="shared" si="208"/>
        <v>0</v>
      </c>
      <c r="Q52" s="140">
        <f t="shared" si="208"/>
        <v>0</v>
      </c>
      <c r="R52" s="140">
        <f t="shared" si="208"/>
        <v>0</v>
      </c>
      <c r="S52" s="140">
        <f t="shared" si="208"/>
        <v>0</v>
      </c>
      <c r="T52" s="140">
        <f t="shared" si="208"/>
        <v>0</v>
      </c>
      <c r="U52" s="140">
        <f t="shared" si="208"/>
        <v>0</v>
      </c>
      <c r="V52" s="140">
        <f t="shared" si="208"/>
        <v>0</v>
      </c>
      <c r="W52" s="140">
        <f t="shared" si="208"/>
        <v>0</v>
      </c>
      <c r="X52" s="140">
        <f t="shared" si="208"/>
        <v>0</v>
      </c>
      <c r="Y52" s="140">
        <f t="shared" si="208"/>
        <v>0</v>
      </c>
      <c r="Z52" s="140">
        <f t="shared" si="208"/>
        <v>0</v>
      </c>
      <c r="AA52" s="140">
        <f t="shared" si="208"/>
        <v>0</v>
      </c>
      <c r="AB52" s="140">
        <f t="shared" si="208"/>
        <v>0</v>
      </c>
      <c r="AC52" s="140">
        <f t="shared" si="208"/>
        <v>0</v>
      </c>
      <c r="AD52" s="140">
        <f t="shared" si="208"/>
        <v>0</v>
      </c>
      <c r="AE52" s="140">
        <f t="shared" si="208"/>
        <v>0</v>
      </c>
      <c r="AF52" s="140">
        <f t="shared" si="208"/>
        <v>0</v>
      </c>
      <c r="AG52" s="140">
        <f t="shared" si="208"/>
        <v>0</v>
      </c>
      <c r="AH52" s="140">
        <f t="shared" si="208"/>
        <v>0</v>
      </c>
      <c r="AI52" s="140">
        <f t="shared" si="208"/>
        <v>0</v>
      </c>
      <c r="AJ52" s="140">
        <f t="shared" si="208"/>
        <v>0</v>
      </c>
      <c r="AK52" s="140">
        <f t="shared" si="208"/>
        <v>0</v>
      </c>
      <c r="AL52" s="140">
        <f t="shared" si="208"/>
        <v>0</v>
      </c>
      <c r="AM52" s="140">
        <f t="shared" si="208"/>
        <v>0</v>
      </c>
      <c r="AN52" s="140">
        <f t="shared" si="208"/>
        <v>0</v>
      </c>
      <c r="AO52" s="140">
        <f t="shared" si="208"/>
        <v>0</v>
      </c>
      <c r="AP52" s="140">
        <f t="shared" si="208"/>
        <v>0</v>
      </c>
      <c r="AQ52" s="140">
        <f t="shared" si="208"/>
        <v>0</v>
      </c>
      <c r="AR52" s="140">
        <f t="shared" si="208"/>
        <v>0</v>
      </c>
      <c r="AS52" s="140">
        <f t="shared" si="208"/>
        <v>0</v>
      </c>
      <c r="AT52" s="140">
        <f t="shared" si="208"/>
        <v>0</v>
      </c>
      <c r="AU52" s="140">
        <f t="shared" si="208"/>
        <v>0</v>
      </c>
      <c r="AV52" s="140">
        <f t="shared" si="208"/>
        <v>0</v>
      </c>
      <c r="AW52" s="140">
        <f t="shared" si="208"/>
        <v>0</v>
      </c>
      <c r="AX52" s="140">
        <f t="shared" si="208"/>
        <v>0</v>
      </c>
      <c r="AY52" s="140">
        <f t="shared" si="208"/>
        <v>0</v>
      </c>
      <c r="AZ52" s="140">
        <f t="shared" si="208"/>
        <v>0</v>
      </c>
      <c r="BA52" s="140">
        <f t="shared" si="208"/>
        <v>0</v>
      </c>
      <c r="BB52" s="140">
        <f t="shared" si="208"/>
        <v>0</v>
      </c>
      <c r="BC52" s="140">
        <f t="shared" si="208"/>
        <v>0</v>
      </c>
      <c r="BD52" s="140">
        <f t="shared" si="208"/>
        <v>0</v>
      </c>
      <c r="BE52" s="140">
        <f t="shared" si="208"/>
        <v>0</v>
      </c>
      <c r="BF52" s="140">
        <f t="shared" si="208"/>
        <v>0</v>
      </c>
      <c r="BG52" s="140">
        <f t="shared" si="208"/>
        <v>0</v>
      </c>
      <c r="BH52" s="140">
        <f t="shared" si="208"/>
        <v>0</v>
      </c>
      <c r="BI52" s="140">
        <f t="shared" si="208"/>
        <v>0</v>
      </c>
      <c r="BJ52" s="140">
        <f t="shared" si="208"/>
        <v>0</v>
      </c>
      <c r="BK52" s="140">
        <f t="shared" si="208"/>
        <v>0</v>
      </c>
      <c r="BL52" s="140">
        <f t="shared" si="208"/>
        <v>0</v>
      </c>
      <c r="BM52" s="140">
        <f t="shared" si="208"/>
        <v>0</v>
      </c>
      <c r="BN52" s="140">
        <f t="shared" si="208"/>
        <v>0</v>
      </c>
    </row>
    <row r="53" spans="1:66" s="85" customFormat="1" x14ac:dyDescent="0.2">
      <c r="A53" s="102">
        <f t="shared" si="134"/>
        <v>43</v>
      </c>
      <c r="C53" s="94"/>
      <c r="D53" s="134"/>
      <c r="E53" s="134"/>
      <c r="F53" s="134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41"/>
      <c r="BE53" s="141"/>
      <c r="BF53" s="141"/>
      <c r="BG53" s="141"/>
      <c r="BH53" s="141"/>
      <c r="BI53" s="141"/>
      <c r="BJ53" s="141"/>
      <c r="BK53" s="141"/>
      <c r="BL53" s="141"/>
      <c r="BM53" s="141"/>
      <c r="BN53" s="141"/>
    </row>
    <row r="54" spans="1:66" s="133" customFormat="1" ht="13.5" thickBot="1" x14ac:dyDescent="0.25">
      <c r="A54" s="102">
        <f t="shared" si="134"/>
        <v>44</v>
      </c>
      <c r="B54" s="149" t="s">
        <v>95</v>
      </c>
      <c r="C54" s="150"/>
      <c r="D54" s="151"/>
      <c r="E54" s="151"/>
      <c r="F54" s="151"/>
      <c r="G54" s="152">
        <f>SUM(G43,G52)</f>
        <v>0</v>
      </c>
      <c r="H54" s="152">
        <f t="shared" ref="H54:AL54" si="209">SUM(H43,H52)</f>
        <v>0</v>
      </c>
      <c r="I54" s="152">
        <f t="shared" si="209"/>
        <v>0</v>
      </c>
      <c r="J54" s="152">
        <f t="shared" si="209"/>
        <v>0</v>
      </c>
      <c r="K54" s="152">
        <f t="shared" si="209"/>
        <v>0</v>
      </c>
      <c r="L54" s="152">
        <f t="shared" si="209"/>
        <v>0</v>
      </c>
      <c r="M54" s="152">
        <f t="shared" si="209"/>
        <v>0</v>
      </c>
      <c r="N54" s="152">
        <f t="shared" si="209"/>
        <v>0</v>
      </c>
      <c r="O54" s="152">
        <f t="shared" si="209"/>
        <v>0</v>
      </c>
      <c r="P54" s="152">
        <f t="shared" si="209"/>
        <v>0</v>
      </c>
      <c r="Q54" s="152">
        <f t="shared" si="209"/>
        <v>0</v>
      </c>
      <c r="R54" s="152">
        <f t="shared" si="209"/>
        <v>0</v>
      </c>
      <c r="S54" s="152">
        <f t="shared" si="209"/>
        <v>0</v>
      </c>
      <c r="T54" s="152">
        <f t="shared" si="209"/>
        <v>0</v>
      </c>
      <c r="U54" s="152">
        <f t="shared" si="209"/>
        <v>0</v>
      </c>
      <c r="V54" s="152">
        <f t="shared" si="209"/>
        <v>0</v>
      </c>
      <c r="W54" s="152">
        <f t="shared" si="209"/>
        <v>0</v>
      </c>
      <c r="X54" s="152">
        <f t="shared" si="209"/>
        <v>0</v>
      </c>
      <c r="Y54" s="152">
        <f t="shared" si="209"/>
        <v>0</v>
      </c>
      <c r="Z54" s="152">
        <f t="shared" si="209"/>
        <v>0</v>
      </c>
      <c r="AA54" s="152">
        <f t="shared" si="209"/>
        <v>0</v>
      </c>
      <c r="AB54" s="152">
        <f t="shared" si="209"/>
        <v>0</v>
      </c>
      <c r="AC54" s="152">
        <f t="shared" si="209"/>
        <v>0</v>
      </c>
      <c r="AD54" s="152">
        <f t="shared" si="209"/>
        <v>0</v>
      </c>
      <c r="AE54" s="152">
        <f t="shared" si="209"/>
        <v>0</v>
      </c>
      <c r="AF54" s="152">
        <f t="shared" si="209"/>
        <v>0</v>
      </c>
      <c r="AG54" s="152">
        <f t="shared" si="209"/>
        <v>0</v>
      </c>
      <c r="AH54" s="152">
        <f t="shared" si="209"/>
        <v>0</v>
      </c>
      <c r="AI54" s="152">
        <f t="shared" si="209"/>
        <v>0</v>
      </c>
      <c r="AJ54" s="152">
        <f t="shared" si="209"/>
        <v>0</v>
      </c>
      <c r="AK54" s="152">
        <f t="shared" si="209"/>
        <v>0</v>
      </c>
      <c r="AL54" s="152">
        <f t="shared" si="209"/>
        <v>0</v>
      </c>
      <c r="AM54" s="152">
        <f t="shared" ref="AM54:BN54" si="210">SUM(AM43,AM52)</f>
        <v>0</v>
      </c>
      <c r="AN54" s="152">
        <f t="shared" si="210"/>
        <v>0</v>
      </c>
      <c r="AO54" s="152">
        <f t="shared" si="210"/>
        <v>0</v>
      </c>
      <c r="AP54" s="152">
        <f t="shared" si="210"/>
        <v>0</v>
      </c>
      <c r="AQ54" s="152">
        <f t="shared" si="210"/>
        <v>0</v>
      </c>
      <c r="AR54" s="152">
        <f t="shared" si="210"/>
        <v>0</v>
      </c>
      <c r="AS54" s="152">
        <f t="shared" si="210"/>
        <v>0</v>
      </c>
      <c r="AT54" s="152">
        <f t="shared" si="210"/>
        <v>0</v>
      </c>
      <c r="AU54" s="152">
        <f t="shared" si="210"/>
        <v>0</v>
      </c>
      <c r="AV54" s="152">
        <f t="shared" si="210"/>
        <v>0</v>
      </c>
      <c r="AW54" s="152">
        <f t="shared" si="210"/>
        <v>0</v>
      </c>
      <c r="AX54" s="152">
        <f t="shared" si="210"/>
        <v>0</v>
      </c>
      <c r="AY54" s="152">
        <f t="shared" si="210"/>
        <v>0</v>
      </c>
      <c r="AZ54" s="152">
        <f t="shared" si="210"/>
        <v>0</v>
      </c>
      <c r="BA54" s="152">
        <f t="shared" si="210"/>
        <v>0</v>
      </c>
      <c r="BB54" s="152">
        <f t="shared" si="210"/>
        <v>0</v>
      </c>
      <c r="BC54" s="152">
        <f t="shared" si="210"/>
        <v>0</v>
      </c>
      <c r="BD54" s="152">
        <f t="shared" si="210"/>
        <v>0</v>
      </c>
      <c r="BE54" s="152">
        <f t="shared" si="210"/>
        <v>0</v>
      </c>
      <c r="BF54" s="152">
        <f t="shared" si="210"/>
        <v>0</v>
      </c>
      <c r="BG54" s="152">
        <f t="shared" si="210"/>
        <v>0</v>
      </c>
      <c r="BH54" s="152">
        <f t="shared" si="210"/>
        <v>0</v>
      </c>
      <c r="BI54" s="152">
        <f t="shared" si="210"/>
        <v>0</v>
      </c>
      <c r="BJ54" s="152">
        <f t="shared" si="210"/>
        <v>0</v>
      </c>
      <c r="BK54" s="152">
        <f t="shared" si="210"/>
        <v>0</v>
      </c>
      <c r="BL54" s="152">
        <f t="shared" si="210"/>
        <v>0</v>
      </c>
      <c r="BM54" s="152">
        <f t="shared" si="210"/>
        <v>0</v>
      </c>
      <c r="BN54" s="152">
        <f t="shared" si="210"/>
        <v>0</v>
      </c>
    </row>
    <row r="55" spans="1:66" s="85" customFormat="1" ht="13.5" thickTop="1" x14ac:dyDescent="0.2">
      <c r="A55" s="102">
        <f t="shared" si="134"/>
        <v>45</v>
      </c>
      <c r="C55" s="94"/>
      <c r="D55" s="134"/>
      <c r="E55" s="134"/>
      <c r="F55" s="134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1"/>
      <c r="BI55" s="141"/>
      <c r="BJ55" s="141"/>
      <c r="BK55" s="141"/>
      <c r="BL55" s="141"/>
      <c r="BM55" s="141"/>
      <c r="BN55" s="141"/>
    </row>
    <row r="56" spans="1:66" s="85" customFormat="1" x14ac:dyDescent="0.2">
      <c r="A56" s="102">
        <f t="shared" si="134"/>
        <v>46</v>
      </c>
      <c r="B56" s="153" t="s">
        <v>184</v>
      </c>
      <c r="C56" s="94"/>
      <c r="D56" s="134"/>
      <c r="E56" s="134"/>
      <c r="F56" s="320"/>
      <c r="G56" s="154">
        <f>IFERROR(IF(G61=0,0,IF(-G61&gt;G72,-G61-G72,0)),"")</f>
        <v>0</v>
      </c>
      <c r="H56" s="154">
        <f t="shared" ref="H56:BN56" si="211">IFERROR(IF(H61=0,0,IF(-H61&gt;H72,-H61-H72,0)),"")</f>
        <v>0</v>
      </c>
      <c r="I56" s="154">
        <f t="shared" si="211"/>
        <v>0</v>
      </c>
      <c r="J56" s="154">
        <f t="shared" si="211"/>
        <v>0</v>
      </c>
      <c r="K56" s="154">
        <f t="shared" si="211"/>
        <v>0</v>
      </c>
      <c r="L56" s="154">
        <f t="shared" si="211"/>
        <v>0</v>
      </c>
      <c r="M56" s="154">
        <f t="shared" si="211"/>
        <v>0</v>
      </c>
      <c r="N56" s="154">
        <f t="shared" si="211"/>
        <v>0</v>
      </c>
      <c r="O56" s="154">
        <f t="shared" si="211"/>
        <v>0</v>
      </c>
      <c r="P56" s="154">
        <f t="shared" si="211"/>
        <v>0</v>
      </c>
      <c r="Q56" s="154">
        <f t="shared" si="211"/>
        <v>0</v>
      </c>
      <c r="R56" s="154">
        <f t="shared" si="211"/>
        <v>0</v>
      </c>
      <c r="S56" s="154">
        <f t="shared" si="211"/>
        <v>0</v>
      </c>
      <c r="T56" s="154">
        <f t="shared" si="211"/>
        <v>0</v>
      </c>
      <c r="U56" s="154">
        <f t="shared" si="211"/>
        <v>0</v>
      </c>
      <c r="V56" s="154">
        <f t="shared" si="211"/>
        <v>0</v>
      </c>
      <c r="W56" s="154">
        <f t="shared" si="211"/>
        <v>0</v>
      </c>
      <c r="X56" s="154">
        <f t="shared" si="211"/>
        <v>0</v>
      </c>
      <c r="Y56" s="154">
        <f t="shared" si="211"/>
        <v>0</v>
      </c>
      <c r="Z56" s="154">
        <f t="shared" si="211"/>
        <v>0</v>
      </c>
      <c r="AA56" s="154">
        <f t="shared" si="211"/>
        <v>0</v>
      </c>
      <c r="AB56" s="154">
        <f t="shared" si="211"/>
        <v>0</v>
      </c>
      <c r="AC56" s="154">
        <f t="shared" si="211"/>
        <v>0</v>
      </c>
      <c r="AD56" s="154">
        <f t="shared" si="211"/>
        <v>0</v>
      </c>
      <c r="AE56" s="154">
        <f t="shared" si="211"/>
        <v>0</v>
      </c>
      <c r="AF56" s="154">
        <f t="shared" si="211"/>
        <v>0</v>
      </c>
      <c r="AG56" s="154">
        <f t="shared" si="211"/>
        <v>0</v>
      </c>
      <c r="AH56" s="154">
        <f t="shared" si="211"/>
        <v>0</v>
      </c>
      <c r="AI56" s="154">
        <f t="shared" si="211"/>
        <v>0</v>
      </c>
      <c r="AJ56" s="154">
        <f t="shared" si="211"/>
        <v>0</v>
      </c>
      <c r="AK56" s="154">
        <f t="shared" si="211"/>
        <v>0</v>
      </c>
      <c r="AL56" s="154">
        <f t="shared" si="211"/>
        <v>0</v>
      </c>
      <c r="AM56" s="154">
        <f t="shared" si="211"/>
        <v>0</v>
      </c>
      <c r="AN56" s="154">
        <f t="shared" si="211"/>
        <v>0</v>
      </c>
      <c r="AO56" s="154">
        <f t="shared" si="211"/>
        <v>0</v>
      </c>
      <c r="AP56" s="154">
        <f t="shared" si="211"/>
        <v>0</v>
      </c>
      <c r="AQ56" s="154">
        <f t="shared" si="211"/>
        <v>0</v>
      </c>
      <c r="AR56" s="154">
        <f t="shared" si="211"/>
        <v>0</v>
      </c>
      <c r="AS56" s="154">
        <f t="shared" si="211"/>
        <v>0</v>
      </c>
      <c r="AT56" s="154">
        <f t="shared" si="211"/>
        <v>0</v>
      </c>
      <c r="AU56" s="154">
        <f t="shared" si="211"/>
        <v>0</v>
      </c>
      <c r="AV56" s="154">
        <f t="shared" si="211"/>
        <v>0</v>
      </c>
      <c r="AW56" s="154">
        <f t="shared" si="211"/>
        <v>0</v>
      </c>
      <c r="AX56" s="154">
        <f t="shared" si="211"/>
        <v>0</v>
      </c>
      <c r="AY56" s="154">
        <f t="shared" si="211"/>
        <v>0</v>
      </c>
      <c r="AZ56" s="154">
        <f t="shared" si="211"/>
        <v>0</v>
      </c>
      <c r="BA56" s="154">
        <f t="shared" si="211"/>
        <v>0</v>
      </c>
      <c r="BB56" s="154">
        <f t="shared" si="211"/>
        <v>0</v>
      </c>
      <c r="BC56" s="154">
        <f t="shared" si="211"/>
        <v>0</v>
      </c>
      <c r="BD56" s="154">
        <f t="shared" si="211"/>
        <v>0</v>
      </c>
      <c r="BE56" s="154">
        <f t="shared" si="211"/>
        <v>0</v>
      </c>
      <c r="BF56" s="154">
        <f t="shared" si="211"/>
        <v>0</v>
      </c>
      <c r="BG56" s="154">
        <f t="shared" si="211"/>
        <v>0</v>
      </c>
      <c r="BH56" s="154">
        <f t="shared" si="211"/>
        <v>0</v>
      </c>
      <c r="BI56" s="154">
        <f t="shared" si="211"/>
        <v>0</v>
      </c>
      <c r="BJ56" s="154">
        <f t="shared" si="211"/>
        <v>0</v>
      </c>
      <c r="BK56" s="154">
        <f t="shared" si="211"/>
        <v>0</v>
      </c>
      <c r="BL56" s="154">
        <f t="shared" si="211"/>
        <v>0</v>
      </c>
      <c r="BM56" s="154">
        <f t="shared" si="211"/>
        <v>0</v>
      </c>
      <c r="BN56" s="154">
        <f t="shared" si="211"/>
        <v>0</v>
      </c>
    </row>
    <row r="57" spans="1:66" s="85" customFormat="1" x14ac:dyDescent="0.2">
      <c r="A57" s="102">
        <f t="shared" si="134"/>
        <v>47</v>
      </c>
      <c r="C57" s="94"/>
      <c r="D57" s="134"/>
      <c r="E57" s="134"/>
      <c r="F57" s="134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1"/>
      <c r="BF57" s="141"/>
      <c r="BG57" s="141"/>
      <c r="BH57" s="141"/>
      <c r="BI57" s="141"/>
      <c r="BJ57" s="141"/>
      <c r="BK57" s="141"/>
      <c r="BL57" s="141"/>
      <c r="BM57" s="141"/>
      <c r="BN57" s="141"/>
    </row>
    <row r="58" spans="1:66" s="85" customFormat="1" x14ac:dyDescent="0.2">
      <c r="A58" s="102">
        <f t="shared" si="134"/>
        <v>48</v>
      </c>
      <c r="B58" s="153"/>
      <c r="C58" s="155" t="s">
        <v>175</v>
      </c>
      <c r="D58" s="156" t="s">
        <v>176</v>
      </c>
      <c r="E58" s="157" t="s">
        <v>177</v>
      </c>
      <c r="F58" s="156" t="s">
        <v>178</v>
      </c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/>
      <c r="AZ58" s="153"/>
      <c r="BA58" s="153"/>
      <c r="BB58" s="153"/>
      <c r="BC58" s="153"/>
      <c r="BD58" s="153"/>
      <c r="BE58" s="153"/>
      <c r="BF58" s="153"/>
      <c r="BG58" s="153"/>
      <c r="BH58" s="153"/>
      <c r="BI58" s="153"/>
      <c r="BJ58" s="153"/>
      <c r="BK58" s="153"/>
      <c r="BL58" s="153"/>
      <c r="BM58" s="153"/>
      <c r="BN58" s="153"/>
    </row>
    <row r="59" spans="1:66" s="85" customFormat="1" x14ac:dyDescent="0.2">
      <c r="A59" s="102">
        <f t="shared" si="134"/>
        <v>49</v>
      </c>
      <c r="B59" s="158" t="s">
        <v>179</v>
      </c>
      <c r="C59" s="209">
        <v>4.5199999999999997E-2</v>
      </c>
      <c r="D59" s="159">
        <f>'1_Sources &amp; Uses'!C22</f>
        <v>0</v>
      </c>
      <c r="E59" s="211">
        <v>35</v>
      </c>
      <c r="F59" s="212">
        <v>10</v>
      </c>
      <c r="G59" s="154">
        <f>IFERROR(G78*12*PMT(((1+$C59/2)^(2/12)-1),$E59*12,$D59,0,0),"")</f>
        <v>0</v>
      </c>
      <c r="H59" s="154">
        <f t="shared" ref="H59:BN59" si="212">IFERROR(H78*12*PMT(((1+$C59/2)^(2/12)-1),$E59*12,$D59,0,0),"")</f>
        <v>0</v>
      </c>
      <c r="I59" s="154">
        <f t="shared" si="212"/>
        <v>0</v>
      </c>
      <c r="J59" s="154">
        <f t="shared" si="212"/>
        <v>0</v>
      </c>
      <c r="K59" s="154">
        <f t="shared" si="212"/>
        <v>0</v>
      </c>
      <c r="L59" s="154">
        <f t="shared" si="212"/>
        <v>0</v>
      </c>
      <c r="M59" s="154">
        <f t="shared" si="212"/>
        <v>0</v>
      </c>
      <c r="N59" s="154">
        <f t="shared" si="212"/>
        <v>0</v>
      </c>
      <c r="O59" s="154">
        <f t="shared" si="212"/>
        <v>0</v>
      </c>
      <c r="P59" s="154">
        <f t="shared" si="212"/>
        <v>0</v>
      </c>
      <c r="Q59" s="154">
        <f t="shared" si="212"/>
        <v>0</v>
      </c>
      <c r="R59" s="154">
        <f t="shared" si="212"/>
        <v>0</v>
      </c>
      <c r="S59" s="154">
        <f t="shared" si="212"/>
        <v>0</v>
      </c>
      <c r="T59" s="154">
        <f t="shared" si="212"/>
        <v>0</v>
      </c>
      <c r="U59" s="154">
        <f t="shared" si="212"/>
        <v>0</v>
      </c>
      <c r="V59" s="154">
        <f t="shared" si="212"/>
        <v>0</v>
      </c>
      <c r="W59" s="154">
        <f t="shared" si="212"/>
        <v>0</v>
      </c>
      <c r="X59" s="154">
        <f t="shared" si="212"/>
        <v>0</v>
      </c>
      <c r="Y59" s="154">
        <f t="shared" si="212"/>
        <v>0</v>
      </c>
      <c r="Z59" s="154">
        <f t="shared" si="212"/>
        <v>0</v>
      </c>
      <c r="AA59" s="154">
        <f t="shared" si="212"/>
        <v>0</v>
      </c>
      <c r="AB59" s="154">
        <f t="shared" si="212"/>
        <v>0</v>
      </c>
      <c r="AC59" s="154">
        <f t="shared" si="212"/>
        <v>0</v>
      </c>
      <c r="AD59" s="154">
        <f t="shared" si="212"/>
        <v>0</v>
      </c>
      <c r="AE59" s="154">
        <f t="shared" si="212"/>
        <v>0</v>
      </c>
      <c r="AF59" s="154">
        <f t="shared" si="212"/>
        <v>0</v>
      </c>
      <c r="AG59" s="154">
        <f t="shared" si="212"/>
        <v>0</v>
      </c>
      <c r="AH59" s="154">
        <f t="shared" si="212"/>
        <v>0</v>
      </c>
      <c r="AI59" s="154">
        <f t="shared" si="212"/>
        <v>0</v>
      </c>
      <c r="AJ59" s="154">
        <f t="shared" si="212"/>
        <v>0</v>
      </c>
      <c r="AK59" s="154">
        <f t="shared" si="212"/>
        <v>0</v>
      </c>
      <c r="AL59" s="154">
        <f t="shared" si="212"/>
        <v>0</v>
      </c>
      <c r="AM59" s="154">
        <f t="shared" si="212"/>
        <v>0</v>
      </c>
      <c r="AN59" s="154">
        <f t="shared" si="212"/>
        <v>0</v>
      </c>
      <c r="AO59" s="154">
        <f t="shared" si="212"/>
        <v>0</v>
      </c>
      <c r="AP59" s="154">
        <f t="shared" si="212"/>
        <v>0</v>
      </c>
      <c r="AQ59" s="154">
        <f t="shared" si="212"/>
        <v>0</v>
      </c>
      <c r="AR59" s="154">
        <f t="shared" si="212"/>
        <v>0</v>
      </c>
      <c r="AS59" s="154">
        <f t="shared" si="212"/>
        <v>0</v>
      </c>
      <c r="AT59" s="154">
        <f t="shared" si="212"/>
        <v>0</v>
      </c>
      <c r="AU59" s="154">
        <f t="shared" si="212"/>
        <v>0</v>
      </c>
      <c r="AV59" s="154">
        <f t="shared" si="212"/>
        <v>0</v>
      </c>
      <c r="AW59" s="154">
        <f t="shared" si="212"/>
        <v>0</v>
      </c>
      <c r="AX59" s="154">
        <f t="shared" si="212"/>
        <v>0</v>
      </c>
      <c r="AY59" s="154">
        <f t="shared" si="212"/>
        <v>0</v>
      </c>
      <c r="AZ59" s="154">
        <f t="shared" si="212"/>
        <v>0</v>
      </c>
      <c r="BA59" s="154">
        <f t="shared" si="212"/>
        <v>0</v>
      </c>
      <c r="BB59" s="154">
        <f t="shared" si="212"/>
        <v>0</v>
      </c>
      <c r="BC59" s="154">
        <f t="shared" si="212"/>
        <v>0</v>
      </c>
      <c r="BD59" s="154">
        <f t="shared" si="212"/>
        <v>0</v>
      </c>
      <c r="BE59" s="154">
        <f t="shared" si="212"/>
        <v>0</v>
      </c>
      <c r="BF59" s="154">
        <f t="shared" si="212"/>
        <v>0</v>
      </c>
      <c r="BG59" s="154">
        <f t="shared" si="212"/>
        <v>0</v>
      </c>
      <c r="BH59" s="154">
        <f t="shared" si="212"/>
        <v>0</v>
      </c>
      <c r="BI59" s="154">
        <f t="shared" si="212"/>
        <v>0</v>
      </c>
      <c r="BJ59" s="154">
        <f t="shared" si="212"/>
        <v>0</v>
      </c>
      <c r="BK59" s="154">
        <f t="shared" si="212"/>
        <v>0</v>
      </c>
      <c r="BL59" s="154">
        <f t="shared" si="212"/>
        <v>0</v>
      </c>
      <c r="BM59" s="154">
        <f t="shared" si="212"/>
        <v>0</v>
      </c>
      <c r="BN59" s="154">
        <f t="shared" si="212"/>
        <v>0</v>
      </c>
    </row>
    <row r="60" spans="1:66" s="85" customFormat="1" x14ac:dyDescent="0.2">
      <c r="A60" s="102">
        <f t="shared" si="134"/>
        <v>50</v>
      </c>
      <c r="B60" s="160" t="s">
        <v>180</v>
      </c>
      <c r="C60" s="210">
        <v>4.5199999999999997E-2</v>
      </c>
      <c r="D60" s="161">
        <f>IFERROR(-FV(((1+$C59/2)^(2/12)-1),F59*12,PMT(((1+$C59/2)^(2/12)-1),$E59*12,$D59,0,0),D59,0),"")</f>
        <v>0</v>
      </c>
      <c r="E60" s="330">
        <f>E59-F59</f>
        <v>25</v>
      </c>
      <c r="F60" s="330">
        <f>E59-F59</f>
        <v>25</v>
      </c>
      <c r="G60" s="162">
        <f>IFERROR(G79*12*PMT(((1+$C60/2)^(2/12)-1),$E60*12,$D60,0,0),"")</f>
        <v>0</v>
      </c>
      <c r="H60" s="162">
        <f t="shared" ref="H60:BN60" si="213">IFERROR(H79*12*PMT(((1+$C60/2)^(2/12)-1),$E60*12,$D60,0,0),"")</f>
        <v>0</v>
      </c>
      <c r="I60" s="162">
        <f t="shared" si="213"/>
        <v>0</v>
      </c>
      <c r="J60" s="162">
        <f t="shared" si="213"/>
        <v>0</v>
      </c>
      <c r="K60" s="162">
        <f t="shared" si="213"/>
        <v>0</v>
      </c>
      <c r="L60" s="162">
        <f t="shared" si="213"/>
        <v>0</v>
      </c>
      <c r="M60" s="162">
        <f t="shared" si="213"/>
        <v>0</v>
      </c>
      <c r="N60" s="162">
        <f t="shared" si="213"/>
        <v>0</v>
      </c>
      <c r="O60" s="162">
        <f t="shared" si="213"/>
        <v>0</v>
      </c>
      <c r="P60" s="162">
        <f t="shared" si="213"/>
        <v>0</v>
      </c>
      <c r="Q60" s="162">
        <f t="shared" si="213"/>
        <v>0</v>
      </c>
      <c r="R60" s="162">
        <f t="shared" si="213"/>
        <v>0</v>
      </c>
      <c r="S60" s="162">
        <f t="shared" si="213"/>
        <v>0</v>
      </c>
      <c r="T60" s="162">
        <f t="shared" si="213"/>
        <v>0</v>
      </c>
      <c r="U60" s="162">
        <f t="shared" si="213"/>
        <v>0</v>
      </c>
      <c r="V60" s="162">
        <f t="shared" si="213"/>
        <v>0</v>
      </c>
      <c r="W60" s="162">
        <f t="shared" si="213"/>
        <v>0</v>
      </c>
      <c r="X60" s="162">
        <f t="shared" si="213"/>
        <v>0</v>
      </c>
      <c r="Y60" s="162">
        <f t="shared" si="213"/>
        <v>0</v>
      </c>
      <c r="Z60" s="162">
        <f t="shared" si="213"/>
        <v>0</v>
      </c>
      <c r="AA60" s="162">
        <f t="shared" si="213"/>
        <v>0</v>
      </c>
      <c r="AB60" s="162">
        <f t="shared" si="213"/>
        <v>0</v>
      </c>
      <c r="AC60" s="162">
        <f t="shared" si="213"/>
        <v>0</v>
      </c>
      <c r="AD60" s="162">
        <f t="shared" si="213"/>
        <v>0</v>
      </c>
      <c r="AE60" s="162">
        <f t="shared" si="213"/>
        <v>0</v>
      </c>
      <c r="AF60" s="162">
        <f t="shared" si="213"/>
        <v>0</v>
      </c>
      <c r="AG60" s="162">
        <f t="shared" si="213"/>
        <v>0</v>
      </c>
      <c r="AH60" s="162">
        <f t="shared" si="213"/>
        <v>0</v>
      </c>
      <c r="AI60" s="162">
        <f t="shared" si="213"/>
        <v>0</v>
      </c>
      <c r="AJ60" s="162">
        <f t="shared" si="213"/>
        <v>0</v>
      </c>
      <c r="AK60" s="162">
        <f t="shared" si="213"/>
        <v>0</v>
      </c>
      <c r="AL60" s="162">
        <f t="shared" si="213"/>
        <v>0</v>
      </c>
      <c r="AM60" s="162">
        <f t="shared" si="213"/>
        <v>0</v>
      </c>
      <c r="AN60" s="162">
        <f t="shared" si="213"/>
        <v>0</v>
      </c>
      <c r="AO60" s="162">
        <f t="shared" si="213"/>
        <v>0</v>
      </c>
      <c r="AP60" s="162">
        <f t="shared" si="213"/>
        <v>0</v>
      </c>
      <c r="AQ60" s="162">
        <f t="shared" si="213"/>
        <v>0</v>
      </c>
      <c r="AR60" s="162">
        <f t="shared" si="213"/>
        <v>0</v>
      </c>
      <c r="AS60" s="162">
        <f t="shared" si="213"/>
        <v>0</v>
      </c>
      <c r="AT60" s="162">
        <f t="shared" si="213"/>
        <v>0</v>
      </c>
      <c r="AU60" s="162">
        <f t="shared" si="213"/>
        <v>0</v>
      </c>
      <c r="AV60" s="162">
        <f t="shared" si="213"/>
        <v>0</v>
      </c>
      <c r="AW60" s="162">
        <f t="shared" si="213"/>
        <v>0</v>
      </c>
      <c r="AX60" s="162">
        <f t="shared" si="213"/>
        <v>0</v>
      </c>
      <c r="AY60" s="162">
        <f t="shared" si="213"/>
        <v>0</v>
      </c>
      <c r="AZ60" s="162">
        <f t="shared" si="213"/>
        <v>0</v>
      </c>
      <c r="BA60" s="162">
        <f t="shared" si="213"/>
        <v>0</v>
      </c>
      <c r="BB60" s="162">
        <f t="shared" si="213"/>
        <v>0</v>
      </c>
      <c r="BC60" s="162">
        <f t="shared" si="213"/>
        <v>0</v>
      </c>
      <c r="BD60" s="162">
        <f t="shared" si="213"/>
        <v>0</v>
      </c>
      <c r="BE60" s="162">
        <f t="shared" si="213"/>
        <v>0</v>
      </c>
      <c r="BF60" s="162">
        <f t="shared" si="213"/>
        <v>0</v>
      </c>
      <c r="BG60" s="162">
        <f t="shared" si="213"/>
        <v>0</v>
      </c>
      <c r="BH60" s="162">
        <f t="shared" si="213"/>
        <v>0</v>
      </c>
      <c r="BI60" s="162">
        <f t="shared" si="213"/>
        <v>0</v>
      </c>
      <c r="BJ60" s="162">
        <f t="shared" si="213"/>
        <v>0</v>
      </c>
      <c r="BK60" s="162">
        <f t="shared" si="213"/>
        <v>0</v>
      </c>
      <c r="BL60" s="162">
        <f t="shared" si="213"/>
        <v>0</v>
      </c>
      <c r="BM60" s="162">
        <f t="shared" si="213"/>
        <v>0</v>
      </c>
      <c r="BN60" s="162">
        <f t="shared" si="213"/>
        <v>0</v>
      </c>
    </row>
    <row r="61" spans="1:66" s="85" customFormat="1" x14ac:dyDescent="0.2">
      <c r="A61" s="102">
        <f t="shared" si="134"/>
        <v>51</v>
      </c>
      <c r="B61" s="163" t="s">
        <v>181</v>
      </c>
      <c r="C61" s="164"/>
      <c r="D61" s="163"/>
      <c r="E61" s="165"/>
      <c r="F61" s="165"/>
      <c r="G61" s="166">
        <f>SUBTOTAL(9,G59:G60)</f>
        <v>0</v>
      </c>
      <c r="H61" s="166">
        <f t="shared" ref="H61:BN61" si="214">SUBTOTAL(9,H59:H60)</f>
        <v>0</v>
      </c>
      <c r="I61" s="166">
        <f t="shared" si="214"/>
        <v>0</v>
      </c>
      <c r="J61" s="166">
        <f t="shared" si="214"/>
        <v>0</v>
      </c>
      <c r="K61" s="166">
        <f t="shared" si="214"/>
        <v>0</v>
      </c>
      <c r="L61" s="166">
        <f t="shared" si="214"/>
        <v>0</v>
      </c>
      <c r="M61" s="166">
        <f t="shared" si="214"/>
        <v>0</v>
      </c>
      <c r="N61" s="166">
        <f t="shared" si="214"/>
        <v>0</v>
      </c>
      <c r="O61" s="166">
        <f t="shared" si="214"/>
        <v>0</v>
      </c>
      <c r="P61" s="166">
        <f t="shared" si="214"/>
        <v>0</v>
      </c>
      <c r="Q61" s="166">
        <f t="shared" si="214"/>
        <v>0</v>
      </c>
      <c r="R61" s="166">
        <f t="shared" si="214"/>
        <v>0</v>
      </c>
      <c r="S61" s="166">
        <f t="shared" si="214"/>
        <v>0</v>
      </c>
      <c r="T61" s="166">
        <f t="shared" si="214"/>
        <v>0</v>
      </c>
      <c r="U61" s="166">
        <f t="shared" si="214"/>
        <v>0</v>
      </c>
      <c r="V61" s="166">
        <f t="shared" si="214"/>
        <v>0</v>
      </c>
      <c r="W61" s="166">
        <f t="shared" si="214"/>
        <v>0</v>
      </c>
      <c r="X61" s="166">
        <f t="shared" si="214"/>
        <v>0</v>
      </c>
      <c r="Y61" s="166">
        <f t="shared" si="214"/>
        <v>0</v>
      </c>
      <c r="Z61" s="166">
        <f t="shared" si="214"/>
        <v>0</v>
      </c>
      <c r="AA61" s="166">
        <f t="shared" si="214"/>
        <v>0</v>
      </c>
      <c r="AB61" s="166">
        <f t="shared" si="214"/>
        <v>0</v>
      </c>
      <c r="AC61" s="166">
        <f t="shared" si="214"/>
        <v>0</v>
      </c>
      <c r="AD61" s="166">
        <f t="shared" si="214"/>
        <v>0</v>
      </c>
      <c r="AE61" s="166">
        <f t="shared" si="214"/>
        <v>0</v>
      </c>
      <c r="AF61" s="166">
        <f t="shared" si="214"/>
        <v>0</v>
      </c>
      <c r="AG61" s="166">
        <f t="shared" si="214"/>
        <v>0</v>
      </c>
      <c r="AH61" s="166">
        <f t="shared" si="214"/>
        <v>0</v>
      </c>
      <c r="AI61" s="166">
        <f t="shared" si="214"/>
        <v>0</v>
      </c>
      <c r="AJ61" s="166">
        <f t="shared" si="214"/>
        <v>0</v>
      </c>
      <c r="AK61" s="166">
        <f t="shared" si="214"/>
        <v>0</v>
      </c>
      <c r="AL61" s="166">
        <f t="shared" si="214"/>
        <v>0</v>
      </c>
      <c r="AM61" s="166">
        <f t="shared" si="214"/>
        <v>0</v>
      </c>
      <c r="AN61" s="166">
        <f t="shared" si="214"/>
        <v>0</v>
      </c>
      <c r="AO61" s="166">
        <f t="shared" si="214"/>
        <v>0</v>
      </c>
      <c r="AP61" s="166">
        <f t="shared" si="214"/>
        <v>0</v>
      </c>
      <c r="AQ61" s="166">
        <f t="shared" si="214"/>
        <v>0</v>
      </c>
      <c r="AR61" s="166">
        <f t="shared" si="214"/>
        <v>0</v>
      </c>
      <c r="AS61" s="166">
        <f t="shared" si="214"/>
        <v>0</v>
      </c>
      <c r="AT61" s="166">
        <f t="shared" si="214"/>
        <v>0</v>
      </c>
      <c r="AU61" s="166">
        <f t="shared" si="214"/>
        <v>0</v>
      </c>
      <c r="AV61" s="166">
        <f t="shared" si="214"/>
        <v>0</v>
      </c>
      <c r="AW61" s="166">
        <f t="shared" si="214"/>
        <v>0</v>
      </c>
      <c r="AX61" s="166">
        <f t="shared" si="214"/>
        <v>0</v>
      </c>
      <c r="AY61" s="166">
        <f t="shared" si="214"/>
        <v>0</v>
      </c>
      <c r="AZ61" s="166">
        <f t="shared" si="214"/>
        <v>0</v>
      </c>
      <c r="BA61" s="166">
        <f t="shared" si="214"/>
        <v>0</v>
      </c>
      <c r="BB61" s="166">
        <f t="shared" si="214"/>
        <v>0</v>
      </c>
      <c r="BC61" s="166">
        <f t="shared" si="214"/>
        <v>0</v>
      </c>
      <c r="BD61" s="166">
        <f t="shared" si="214"/>
        <v>0</v>
      </c>
      <c r="BE61" s="166">
        <f t="shared" si="214"/>
        <v>0</v>
      </c>
      <c r="BF61" s="166">
        <f t="shared" si="214"/>
        <v>0</v>
      </c>
      <c r="BG61" s="166">
        <f t="shared" si="214"/>
        <v>0</v>
      </c>
      <c r="BH61" s="166">
        <f t="shared" si="214"/>
        <v>0</v>
      </c>
      <c r="BI61" s="166">
        <f t="shared" si="214"/>
        <v>0</v>
      </c>
      <c r="BJ61" s="166">
        <f t="shared" si="214"/>
        <v>0</v>
      </c>
      <c r="BK61" s="166">
        <f t="shared" si="214"/>
        <v>0</v>
      </c>
      <c r="BL61" s="166">
        <f t="shared" si="214"/>
        <v>0</v>
      </c>
      <c r="BM61" s="166">
        <f t="shared" si="214"/>
        <v>0</v>
      </c>
      <c r="BN61" s="166">
        <f t="shared" si="214"/>
        <v>0</v>
      </c>
    </row>
    <row r="62" spans="1:66" s="85" customFormat="1" x14ac:dyDescent="0.2">
      <c r="A62" s="102">
        <f t="shared" si="134"/>
        <v>52</v>
      </c>
      <c r="C62" s="94"/>
      <c r="D62" s="134"/>
      <c r="E62" s="167"/>
      <c r="F62" s="167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1"/>
      <c r="AT62" s="111"/>
      <c r="AU62" s="111"/>
      <c r="AV62" s="111"/>
      <c r="AW62" s="111"/>
      <c r="AX62" s="111"/>
      <c r="AY62" s="111"/>
      <c r="AZ62" s="111"/>
      <c r="BA62" s="111"/>
      <c r="BB62" s="111"/>
      <c r="BC62" s="111"/>
      <c r="BD62" s="111"/>
      <c r="BE62" s="111"/>
      <c r="BF62" s="111"/>
      <c r="BG62" s="111"/>
      <c r="BH62" s="111"/>
      <c r="BI62" s="111"/>
      <c r="BJ62" s="111"/>
      <c r="BK62" s="111"/>
      <c r="BL62" s="111"/>
      <c r="BM62" s="111"/>
      <c r="BN62" s="111"/>
    </row>
    <row r="63" spans="1:66" s="85" customFormat="1" x14ac:dyDescent="0.2">
      <c r="A63" s="102">
        <f t="shared" si="134"/>
        <v>53</v>
      </c>
      <c r="B63" s="168"/>
      <c r="C63" s="94"/>
      <c r="D63" s="134"/>
      <c r="E63" s="134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/>
      <c r="BF63" s="141"/>
      <c r="BG63" s="141"/>
      <c r="BH63" s="141"/>
      <c r="BI63" s="141"/>
      <c r="BJ63" s="141"/>
      <c r="BK63" s="141"/>
      <c r="BL63" s="141"/>
      <c r="BM63" s="141"/>
      <c r="BN63" s="141"/>
    </row>
    <row r="64" spans="1:66" s="170" customFormat="1" x14ac:dyDescent="0.2">
      <c r="A64" s="102">
        <f t="shared" si="134"/>
        <v>54</v>
      </c>
      <c r="B64" s="169" t="s">
        <v>111</v>
      </c>
      <c r="D64" s="171"/>
      <c r="E64" s="171"/>
      <c r="F64" s="171"/>
      <c r="G64" s="172">
        <f>G54+G56+G61</f>
        <v>0</v>
      </c>
      <c r="H64" s="172">
        <f t="shared" ref="H64:AO64" si="215">H54+H56+H61</f>
        <v>0</v>
      </c>
      <c r="I64" s="172">
        <f t="shared" si="215"/>
        <v>0</v>
      </c>
      <c r="J64" s="172">
        <f t="shared" si="215"/>
        <v>0</v>
      </c>
      <c r="K64" s="172">
        <f t="shared" si="215"/>
        <v>0</v>
      </c>
      <c r="L64" s="172">
        <f t="shared" si="215"/>
        <v>0</v>
      </c>
      <c r="M64" s="172">
        <f t="shared" si="215"/>
        <v>0</v>
      </c>
      <c r="N64" s="172">
        <f t="shared" si="215"/>
        <v>0</v>
      </c>
      <c r="O64" s="172">
        <f t="shared" si="215"/>
        <v>0</v>
      </c>
      <c r="P64" s="172">
        <f t="shared" si="215"/>
        <v>0</v>
      </c>
      <c r="Q64" s="172">
        <f t="shared" si="215"/>
        <v>0</v>
      </c>
      <c r="R64" s="172">
        <f t="shared" si="215"/>
        <v>0</v>
      </c>
      <c r="S64" s="172">
        <f t="shared" si="215"/>
        <v>0</v>
      </c>
      <c r="T64" s="172">
        <f t="shared" si="215"/>
        <v>0</v>
      </c>
      <c r="U64" s="172">
        <f t="shared" si="215"/>
        <v>0</v>
      </c>
      <c r="V64" s="172">
        <f t="shared" si="215"/>
        <v>0</v>
      </c>
      <c r="W64" s="172">
        <f t="shared" si="215"/>
        <v>0</v>
      </c>
      <c r="X64" s="172">
        <f t="shared" si="215"/>
        <v>0</v>
      </c>
      <c r="Y64" s="172">
        <f t="shared" si="215"/>
        <v>0</v>
      </c>
      <c r="Z64" s="172">
        <f t="shared" si="215"/>
        <v>0</v>
      </c>
      <c r="AA64" s="172">
        <f t="shared" si="215"/>
        <v>0</v>
      </c>
      <c r="AB64" s="172">
        <f t="shared" si="215"/>
        <v>0</v>
      </c>
      <c r="AC64" s="172">
        <f t="shared" si="215"/>
        <v>0</v>
      </c>
      <c r="AD64" s="172">
        <f t="shared" si="215"/>
        <v>0</v>
      </c>
      <c r="AE64" s="172">
        <f t="shared" si="215"/>
        <v>0</v>
      </c>
      <c r="AF64" s="172">
        <f t="shared" si="215"/>
        <v>0</v>
      </c>
      <c r="AG64" s="172">
        <f t="shared" si="215"/>
        <v>0</v>
      </c>
      <c r="AH64" s="172">
        <f t="shared" si="215"/>
        <v>0</v>
      </c>
      <c r="AI64" s="172">
        <f t="shared" si="215"/>
        <v>0</v>
      </c>
      <c r="AJ64" s="172">
        <f t="shared" si="215"/>
        <v>0</v>
      </c>
      <c r="AK64" s="172">
        <f t="shared" si="215"/>
        <v>0</v>
      </c>
      <c r="AL64" s="172">
        <f t="shared" si="215"/>
        <v>0</v>
      </c>
      <c r="AM64" s="172">
        <f t="shared" si="215"/>
        <v>0</v>
      </c>
      <c r="AN64" s="172">
        <f t="shared" si="215"/>
        <v>0</v>
      </c>
      <c r="AO64" s="172">
        <f t="shared" si="215"/>
        <v>0</v>
      </c>
      <c r="AP64" s="172">
        <f t="shared" ref="AP64:BN64" si="216">AP54+AP60</f>
        <v>0</v>
      </c>
      <c r="AQ64" s="172">
        <f t="shared" si="216"/>
        <v>0</v>
      </c>
      <c r="AR64" s="172">
        <f t="shared" si="216"/>
        <v>0</v>
      </c>
      <c r="AS64" s="172">
        <f t="shared" si="216"/>
        <v>0</v>
      </c>
      <c r="AT64" s="172">
        <f t="shared" si="216"/>
        <v>0</v>
      </c>
      <c r="AU64" s="172">
        <f t="shared" si="216"/>
        <v>0</v>
      </c>
      <c r="AV64" s="172">
        <f t="shared" si="216"/>
        <v>0</v>
      </c>
      <c r="AW64" s="172">
        <f t="shared" si="216"/>
        <v>0</v>
      </c>
      <c r="AX64" s="172">
        <f t="shared" si="216"/>
        <v>0</v>
      </c>
      <c r="AY64" s="172">
        <f t="shared" si="216"/>
        <v>0</v>
      </c>
      <c r="AZ64" s="172">
        <f t="shared" si="216"/>
        <v>0</v>
      </c>
      <c r="BA64" s="172">
        <f t="shared" si="216"/>
        <v>0</v>
      </c>
      <c r="BB64" s="172">
        <f t="shared" si="216"/>
        <v>0</v>
      </c>
      <c r="BC64" s="172">
        <f t="shared" si="216"/>
        <v>0</v>
      </c>
      <c r="BD64" s="172">
        <f t="shared" si="216"/>
        <v>0</v>
      </c>
      <c r="BE64" s="172">
        <f t="shared" si="216"/>
        <v>0</v>
      </c>
      <c r="BF64" s="172">
        <f t="shared" si="216"/>
        <v>0</v>
      </c>
      <c r="BG64" s="172">
        <f t="shared" si="216"/>
        <v>0</v>
      </c>
      <c r="BH64" s="172">
        <f t="shared" si="216"/>
        <v>0</v>
      </c>
      <c r="BI64" s="172">
        <f t="shared" si="216"/>
        <v>0</v>
      </c>
      <c r="BJ64" s="172">
        <f t="shared" si="216"/>
        <v>0</v>
      </c>
      <c r="BK64" s="172">
        <f t="shared" si="216"/>
        <v>0</v>
      </c>
      <c r="BL64" s="172">
        <f t="shared" si="216"/>
        <v>0</v>
      </c>
      <c r="BM64" s="172">
        <f t="shared" si="216"/>
        <v>0</v>
      </c>
      <c r="BN64" s="172">
        <f t="shared" si="216"/>
        <v>0</v>
      </c>
    </row>
    <row r="65" spans="1:66" s="170" customFormat="1" x14ac:dyDescent="0.2">
      <c r="A65" s="102">
        <f t="shared" si="134"/>
        <v>55</v>
      </c>
      <c r="B65" s="169" t="s">
        <v>112</v>
      </c>
      <c r="D65" s="171"/>
      <c r="E65" s="171"/>
      <c r="F65" s="171"/>
      <c r="G65" s="172">
        <f>+G64</f>
        <v>0</v>
      </c>
      <c r="H65" s="172">
        <f t="shared" ref="H65:AM65" si="217">+G65+H64</f>
        <v>0</v>
      </c>
      <c r="I65" s="172">
        <f t="shared" si="217"/>
        <v>0</v>
      </c>
      <c r="J65" s="172">
        <f t="shared" si="217"/>
        <v>0</v>
      </c>
      <c r="K65" s="172">
        <f t="shared" si="217"/>
        <v>0</v>
      </c>
      <c r="L65" s="172">
        <f t="shared" si="217"/>
        <v>0</v>
      </c>
      <c r="M65" s="172">
        <f t="shared" si="217"/>
        <v>0</v>
      </c>
      <c r="N65" s="172">
        <f t="shared" si="217"/>
        <v>0</v>
      </c>
      <c r="O65" s="172">
        <f t="shared" si="217"/>
        <v>0</v>
      </c>
      <c r="P65" s="172">
        <f t="shared" si="217"/>
        <v>0</v>
      </c>
      <c r="Q65" s="172">
        <f t="shared" si="217"/>
        <v>0</v>
      </c>
      <c r="R65" s="172">
        <f t="shared" si="217"/>
        <v>0</v>
      </c>
      <c r="S65" s="172">
        <f t="shared" si="217"/>
        <v>0</v>
      </c>
      <c r="T65" s="172">
        <f t="shared" si="217"/>
        <v>0</v>
      </c>
      <c r="U65" s="172">
        <f t="shared" si="217"/>
        <v>0</v>
      </c>
      <c r="V65" s="172">
        <f t="shared" si="217"/>
        <v>0</v>
      </c>
      <c r="W65" s="172">
        <f t="shared" si="217"/>
        <v>0</v>
      </c>
      <c r="X65" s="172">
        <f t="shared" si="217"/>
        <v>0</v>
      </c>
      <c r="Y65" s="172">
        <f t="shared" si="217"/>
        <v>0</v>
      </c>
      <c r="Z65" s="172">
        <f t="shared" si="217"/>
        <v>0</v>
      </c>
      <c r="AA65" s="172">
        <f t="shared" si="217"/>
        <v>0</v>
      </c>
      <c r="AB65" s="172">
        <f t="shared" si="217"/>
        <v>0</v>
      </c>
      <c r="AC65" s="172">
        <f t="shared" si="217"/>
        <v>0</v>
      </c>
      <c r="AD65" s="172">
        <f t="shared" si="217"/>
        <v>0</v>
      </c>
      <c r="AE65" s="172">
        <f t="shared" si="217"/>
        <v>0</v>
      </c>
      <c r="AF65" s="172">
        <f t="shared" si="217"/>
        <v>0</v>
      </c>
      <c r="AG65" s="172">
        <f t="shared" si="217"/>
        <v>0</v>
      </c>
      <c r="AH65" s="172">
        <f t="shared" si="217"/>
        <v>0</v>
      </c>
      <c r="AI65" s="172">
        <f t="shared" si="217"/>
        <v>0</v>
      </c>
      <c r="AJ65" s="172">
        <f t="shared" si="217"/>
        <v>0</v>
      </c>
      <c r="AK65" s="172">
        <f t="shared" si="217"/>
        <v>0</v>
      </c>
      <c r="AL65" s="172">
        <f t="shared" si="217"/>
        <v>0</v>
      </c>
      <c r="AM65" s="172">
        <f t="shared" si="217"/>
        <v>0</v>
      </c>
      <c r="AN65" s="172">
        <f t="shared" ref="AN65:BN65" si="218">+AM65+AN64</f>
        <v>0</v>
      </c>
      <c r="AO65" s="172">
        <f t="shared" si="218"/>
        <v>0</v>
      </c>
      <c r="AP65" s="172">
        <f t="shared" si="218"/>
        <v>0</v>
      </c>
      <c r="AQ65" s="172">
        <f t="shared" si="218"/>
        <v>0</v>
      </c>
      <c r="AR65" s="172">
        <f t="shared" si="218"/>
        <v>0</v>
      </c>
      <c r="AS65" s="172">
        <f t="shared" si="218"/>
        <v>0</v>
      </c>
      <c r="AT65" s="172">
        <f t="shared" si="218"/>
        <v>0</v>
      </c>
      <c r="AU65" s="172">
        <f t="shared" si="218"/>
        <v>0</v>
      </c>
      <c r="AV65" s="172">
        <f t="shared" si="218"/>
        <v>0</v>
      </c>
      <c r="AW65" s="172">
        <f t="shared" si="218"/>
        <v>0</v>
      </c>
      <c r="AX65" s="172">
        <f t="shared" si="218"/>
        <v>0</v>
      </c>
      <c r="AY65" s="172">
        <f t="shared" si="218"/>
        <v>0</v>
      </c>
      <c r="AZ65" s="172">
        <f t="shared" si="218"/>
        <v>0</v>
      </c>
      <c r="BA65" s="172">
        <f t="shared" si="218"/>
        <v>0</v>
      </c>
      <c r="BB65" s="172">
        <f t="shared" si="218"/>
        <v>0</v>
      </c>
      <c r="BC65" s="172">
        <f t="shared" si="218"/>
        <v>0</v>
      </c>
      <c r="BD65" s="172">
        <f t="shared" si="218"/>
        <v>0</v>
      </c>
      <c r="BE65" s="172">
        <f t="shared" si="218"/>
        <v>0</v>
      </c>
      <c r="BF65" s="172">
        <f t="shared" si="218"/>
        <v>0</v>
      </c>
      <c r="BG65" s="172">
        <f t="shared" si="218"/>
        <v>0</v>
      </c>
      <c r="BH65" s="172">
        <f t="shared" si="218"/>
        <v>0</v>
      </c>
      <c r="BI65" s="172">
        <f t="shared" si="218"/>
        <v>0</v>
      </c>
      <c r="BJ65" s="172">
        <f t="shared" si="218"/>
        <v>0</v>
      </c>
      <c r="BK65" s="172">
        <f t="shared" si="218"/>
        <v>0</v>
      </c>
      <c r="BL65" s="172">
        <f t="shared" si="218"/>
        <v>0</v>
      </c>
      <c r="BM65" s="172">
        <f t="shared" si="218"/>
        <v>0</v>
      </c>
      <c r="BN65" s="172">
        <f t="shared" si="218"/>
        <v>0</v>
      </c>
    </row>
    <row r="66" spans="1:66" s="85" customFormat="1" x14ac:dyDescent="0.2">
      <c r="A66" s="102">
        <f t="shared" si="134"/>
        <v>56</v>
      </c>
      <c r="B66" s="168"/>
      <c r="C66" s="94"/>
      <c r="D66" s="134"/>
      <c r="E66" s="134"/>
      <c r="F66" s="134"/>
    </row>
    <row r="67" spans="1:66" ht="15" x14ac:dyDescent="0.2">
      <c r="A67" s="102">
        <f t="shared" si="134"/>
        <v>57</v>
      </c>
      <c r="B67" s="173" t="s">
        <v>221</v>
      </c>
      <c r="C67" s="174"/>
      <c r="D67" s="173"/>
      <c r="E67" s="173"/>
      <c r="F67" s="175"/>
      <c r="G67" s="175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176"/>
      <c r="AD67" s="176"/>
      <c r="AE67" s="176"/>
      <c r="AF67" s="176"/>
      <c r="AG67" s="176"/>
      <c r="AH67" s="176"/>
      <c r="AI67" s="176"/>
      <c r="AJ67" s="176"/>
      <c r="AK67" s="176"/>
      <c r="AL67" s="176"/>
      <c r="AM67" s="176"/>
      <c r="AN67" s="176"/>
      <c r="AO67" s="176"/>
      <c r="AP67" s="176"/>
      <c r="AQ67" s="176"/>
      <c r="AR67" s="176"/>
      <c r="AS67" s="176"/>
      <c r="AT67" s="176"/>
      <c r="AU67" s="176"/>
      <c r="AV67" s="176"/>
      <c r="AW67" s="176"/>
      <c r="AX67" s="176"/>
      <c r="AY67" s="176"/>
      <c r="AZ67" s="176"/>
      <c r="BA67" s="176"/>
      <c r="BB67" s="176"/>
      <c r="BC67" s="176"/>
      <c r="BD67" s="176"/>
      <c r="BE67" s="176"/>
      <c r="BF67" s="176"/>
      <c r="BG67" s="176"/>
      <c r="BH67" s="176"/>
      <c r="BI67" s="176"/>
      <c r="BJ67" s="176"/>
      <c r="BK67" s="176"/>
      <c r="BL67" s="176"/>
      <c r="BM67" s="176"/>
      <c r="BN67" s="176"/>
    </row>
    <row r="68" spans="1:66" x14ac:dyDescent="0.2">
      <c r="A68" s="102">
        <f t="shared" si="134"/>
        <v>58</v>
      </c>
      <c r="B68" s="177"/>
      <c r="C68" s="178"/>
      <c r="D68" s="178"/>
      <c r="E68" s="178"/>
      <c r="F68" s="178"/>
      <c r="G68" s="178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  <c r="AJ68" s="179"/>
      <c r="AK68" s="179"/>
      <c r="AL68" s="179"/>
      <c r="AM68" s="179"/>
      <c r="AN68" s="179"/>
      <c r="AO68" s="179"/>
      <c r="AP68" s="179"/>
      <c r="AQ68" s="179"/>
      <c r="AR68" s="179"/>
      <c r="AS68" s="179"/>
      <c r="AT68" s="179"/>
      <c r="AU68" s="179"/>
      <c r="AV68" s="179"/>
      <c r="AW68" s="179"/>
      <c r="AX68" s="179"/>
      <c r="AY68" s="179"/>
      <c r="AZ68" s="179"/>
      <c r="BA68" s="179"/>
      <c r="BB68" s="179"/>
      <c r="BC68" s="179"/>
      <c r="BD68" s="179"/>
      <c r="BE68" s="179"/>
      <c r="BF68" s="179"/>
      <c r="BG68" s="179"/>
      <c r="BH68" s="179"/>
      <c r="BI68" s="179"/>
      <c r="BJ68" s="179"/>
      <c r="BK68" s="179"/>
      <c r="BL68" s="179"/>
      <c r="BM68" s="179"/>
      <c r="BN68" s="179"/>
    </row>
    <row r="69" spans="1:66" x14ac:dyDescent="0.2">
      <c r="A69" s="102"/>
      <c r="B69" s="331"/>
      <c r="C69" s="332"/>
      <c r="D69" s="334" t="str">
        <f>IF(D70=0,"Enter DSCR!!!","")</f>
        <v/>
      </c>
      <c r="E69" s="332"/>
      <c r="F69" s="332"/>
      <c r="G69" s="332"/>
      <c r="H69" s="333"/>
      <c r="I69" s="333"/>
      <c r="J69" s="333"/>
      <c r="K69" s="333"/>
      <c r="L69" s="333"/>
      <c r="M69" s="333"/>
      <c r="N69" s="333"/>
      <c r="O69" s="333"/>
      <c r="P69" s="333"/>
      <c r="Q69" s="333"/>
      <c r="R69" s="333"/>
      <c r="S69" s="333"/>
      <c r="T69" s="333"/>
      <c r="U69" s="333"/>
      <c r="V69" s="333"/>
      <c r="W69" s="333"/>
      <c r="X69" s="333"/>
      <c r="Y69" s="333"/>
      <c r="Z69" s="333"/>
      <c r="AA69" s="333"/>
      <c r="AB69" s="333"/>
      <c r="AC69" s="333"/>
      <c r="AD69" s="333"/>
      <c r="AE69" s="333"/>
      <c r="AF69" s="333"/>
      <c r="AG69" s="333"/>
      <c r="AH69" s="333"/>
      <c r="AI69" s="333"/>
      <c r="AJ69" s="333"/>
      <c r="AK69" s="333"/>
      <c r="AL69" s="333"/>
      <c r="AM69" s="333"/>
      <c r="AN69" s="333"/>
      <c r="AO69" s="333"/>
      <c r="AP69" s="333"/>
      <c r="AQ69" s="333"/>
      <c r="AR69" s="333"/>
      <c r="AS69" s="333"/>
      <c r="AT69" s="333"/>
      <c r="AU69" s="333"/>
      <c r="AV69" s="333"/>
      <c r="AW69" s="333"/>
      <c r="AX69" s="333"/>
      <c r="AY69" s="333"/>
      <c r="AZ69" s="333"/>
      <c r="BA69" s="333"/>
      <c r="BB69" s="333"/>
      <c r="BC69" s="333"/>
      <c r="BD69" s="333"/>
      <c r="BE69" s="333"/>
      <c r="BF69" s="333"/>
      <c r="BG69" s="333"/>
      <c r="BH69" s="333"/>
      <c r="BI69" s="333"/>
      <c r="BJ69" s="333"/>
      <c r="BK69" s="333"/>
      <c r="BL69" s="333"/>
      <c r="BM69" s="333"/>
      <c r="BN69" s="333"/>
    </row>
    <row r="70" spans="1:66" ht="15" x14ac:dyDescent="0.2">
      <c r="A70" s="102">
        <f>+A68+1</f>
        <v>59</v>
      </c>
      <c r="B70" s="180"/>
      <c r="C70" s="181" t="s">
        <v>168</v>
      </c>
      <c r="D70" s="27">
        <v>1</v>
      </c>
      <c r="E70" s="182"/>
      <c r="F70" s="182"/>
      <c r="G70" s="183">
        <f>IFERROR(G43/$D$70,"")</f>
        <v>0</v>
      </c>
      <c r="H70" s="183">
        <f t="shared" ref="H70:BN70" si="219">IFERROR(H43/$D$70,"")</f>
        <v>0</v>
      </c>
      <c r="I70" s="183">
        <f t="shared" si="219"/>
        <v>0</v>
      </c>
      <c r="J70" s="183">
        <f t="shared" si="219"/>
        <v>0</v>
      </c>
      <c r="K70" s="183">
        <f t="shared" si="219"/>
        <v>0</v>
      </c>
      <c r="L70" s="183">
        <f t="shared" si="219"/>
        <v>0</v>
      </c>
      <c r="M70" s="183">
        <f t="shared" si="219"/>
        <v>0</v>
      </c>
      <c r="N70" s="183">
        <f t="shared" si="219"/>
        <v>0</v>
      </c>
      <c r="O70" s="183">
        <f t="shared" si="219"/>
        <v>0</v>
      </c>
      <c r="P70" s="183">
        <f t="shared" si="219"/>
        <v>0</v>
      </c>
      <c r="Q70" s="183">
        <f t="shared" si="219"/>
        <v>0</v>
      </c>
      <c r="R70" s="183">
        <f t="shared" si="219"/>
        <v>0</v>
      </c>
      <c r="S70" s="183">
        <f t="shared" si="219"/>
        <v>0</v>
      </c>
      <c r="T70" s="183">
        <f t="shared" si="219"/>
        <v>0</v>
      </c>
      <c r="U70" s="183">
        <f t="shared" si="219"/>
        <v>0</v>
      </c>
      <c r="V70" s="183">
        <f t="shared" si="219"/>
        <v>0</v>
      </c>
      <c r="W70" s="183">
        <f t="shared" si="219"/>
        <v>0</v>
      </c>
      <c r="X70" s="183">
        <f t="shared" si="219"/>
        <v>0</v>
      </c>
      <c r="Y70" s="183">
        <f t="shared" si="219"/>
        <v>0</v>
      </c>
      <c r="Z70" s="183">
        <f t="shared" si="219"/>
        <v>0</v>
      </c>
      <c r="AA70" s="183">
        <f t="shared" si="219"/>
        <v>0</v>
      </c>
      <c r="AB70" s="183">
        <f t="shared" si="219"/>
        <v>0</v>
      </c>
      <c r="AC70" s="183">
        <f t="shared" si="219"/>
        <v>0</v>
      </c>
      <c r="AD70" s="183">
        <f t="shared" si="219"/>
        <v>0</v>
      </c>
      <c r="AE70" s="183">
        <f t="shared" si="219"/>
        <v>0</v>
      </c>
      <c r="AF70" s="183">
        <f t="shared" si="219"/>
        <v>0</v>
      </c>
      <c r="AG70" s="183">
        <f t="shared" si="219"/>
        <v>0</v>
      </c>
      <c r="AH70" s="183">
        <f t="shared" si="219"/>
        <v>0</v>
      </c>
      <c r="AI70" s="183">
        <f t="shared" si="219"/>
        <v>0</v>
      </c>
      <c r="AJ70" s="183">
        <f t="shared" si="219"/>
        <v>0</v>
      </c>
      <c r="AK70" s="183">
        <f t="shared" si="219"/>
        <v>0</v>
      </c>
      <c r="AL70" s="183">
        <f t="shared" si="219"/>
        <v>0</v>
      </c>
      <c r="AM70" s="183">
        <f t="shared" si="219"/>
        <v>0</v>
      </c>
      <c r="AN70" s="183">
        <f t="shared" si="219"/>
        <v>0</v>
      </c>
      <c r="AO70" s="183">
        <f t="shared" si="219"/>
        <v>0</v>
      </c>
      <c r="AP70" s="183">
        <f t="shared" si="219"/>
        <v>0</v>
      </c>
      <c r="AQ70" s="183">
        <f t="shared" si="219"/>
        <v>0</v>
      </c>
      <c r="AR70" s="183">
        <f t="shared" si="219"/>
        <v>0</v>
      </c>
      <c r="AS70" s="183">
        <f t="shared" si="219"/>
        <v>0</v>
      </c>
      <c r="AT70" s="183">
        <f t="shared" si="219"/>
        <v>0</v>
      </c>
      <c r="AU70" s="183">
        <f t="shared" si="219"/>
        <v>0</v>
      </c>
      <c r="AV70" s="183">
        <f t="shared" si="219"/>
        <v>0</v>
      </c>
      <c r="AW70" s="183">
        <f t="shared" si="219"/>
        <v>0</v>
      </c>
      <c r="AX70" s="183">
        <f t="shared" si="219"/>
        <v>0</v>
      </c>
      <c r="AY70" s="183">
        <f t="shared" si="219"/>
        <v>0</v>
      </c>
      <c r="AZ70" s="183">
        <f t="shared" si="219"/>
        <v>0</v>
      </c>
      <c r="BA70" s="183">
        <f t="shared" si="219"/>
        <v>0</v>
      </c>
      <c r="BB70" s="183">
        <f t="shared" si="219"/>
        <v>0</v>
      </c>
      <c r="BC70" s="183">
        <f t="shared" si="219"/>
        <v>0</v>
      </c>
      <c r="BD70" s="183">
        <f t="shared" si="219"/>
        <v>0</v>
      </c>
      <c r="BE70" s="183">
        <f t="shared" si="219"/>
        <v>0</v>
      </c>
      <c r="BF70" s="183">
        <f t="shared" si="219"/>
        <v>0</v>
      </c>
      <c r="BG70" s="183">
        <f t="shared" si="219"/>
        <v>0</v>
      </c>
      <c r="BH70" s="183">
        <f t="shared" si="219"/>
        <v>0</v>
      </c>
      <c r="BI70" s="183">
        <f t="shared" si="219"/>
        <v>0</v>
      </c>
      <c r="BJ70" s="183">
        <f t="shared" si="219"/>
        <v>0</v>
      </c>
      <c r="BK70" s="183">
        <f t="shared" si="219"/>
        <v>0</v>
      </c>
      <c r="BL70" s="183">
        <f t="shared" si="219"/>
        <v>0</v>
      </c>
      <c r="BM70" s="183">
        <f t="shared" si="219"/>
        <v>0</v>
      </c>
      <c r="BN70" s="183">
        <f t="shared" si="219"/>
        <v>0</v>
      </c>
    </row>
    <row r="71" spans="1:66" ht="14.25" x14ac:dyDescent="0.2">
      <c r="A71" s="102">
        <f t="shared" si="134"/>
        <v>60</v>
      </c>
      <c r="B71" s="184"/>
      <c r="C71" s="185" t="s">
        <v>169</v>
      </c>
      <c r="D71" s="27"/>
      <c r="E71" s="186"/>
      <c r="F71" s="186"/>
      <c r="G71" s="187" t="str">
        <f>IFERROR(G52/$D$71,"")</f>
        <v/>
      </c>
      <c r="H71" s="187" t="str">
        <f t="shared" ref="H71:BN71" si="220">IFERROR(H52/$D$71,"")</f>
        <v/>
      </c>
      <c r="I71" s="187" t="str">
        <f t="shared" si="220"/>
        <v/>
      </c>
      <c r="J71" s="187" t="str">
        <f t="shared" si="220"/>
        <v/>
      </c>
      <c r="K71" s="187" t="str">
        <f t="shared" si="220"/>
        <v/>
      </c>
      <c r="L71" s="187" t="str">
        <f t="shared" si="220"/>
        <v/>
      </c>
      <c r="M71" s="187" t="str">
        <f t="shared" si="220"/>
        <v/>
      </c>
      <c r="N71" s="187" t="str">
        <f t="shared" si="220"/>
        <v/>
      </c>
      <c r="O71" s="187" t="str">
        <f t="shared" si="220"/>
        <v/>
      </c>
      <c r="P71" s="187" t="str">
        <f t="shared" si="220"/>
        <v/>
      </c>
      <c r="Q71" s="187" t="str">
        <f t="shared" si="220"/>
        <v/>
      </c>
      <c r="R71" s="187" t="str">
        <f t="shared" si="220"/>
        <v/>
      </c>
      <c r="S71" s="187" t="str">
        <f t="shared" si="220"/>
        <v/>
      </c>
      <c r="T71" s="187" t="str">
        <f t="shared" si="220"/>
        <v/>
      </c>
      <c r="U71" s="187" t="str">
        <f t="shared" si="220"/>
        <v/>
      </c>
      <c r="V71" s="187" t="str">
        <f t="shared" si="220"/>
        <v/>
      </c>
      <c r="W71" s="187" t="str">
        <f t="shared" si="220"/>
        <v/>
      </c>
      <c r="X71" s="187" t="str">
        <f t="shared" si="220"/>
        <v/>
      </c>
      <c r="Y71" s="187" t="str">
        <f t="shared" si="220"/>
        <v/>
      </c>
      <c r="Z71" s="187" t="str">
        <f t="shared" si="220"/>
        <v/>
      </c>
      <c r="AA71" s="187" t="str">
        <f t="shared" si="220"/>
        <v/>
      </c>
      <c r="AB71" s="187" t="str">
        <f t="shared" si="220"/>
        <v/>
      </c>
      <c r="AC71" s="187" t="str">
        <f t="shared" si="220"/>
        <v/>
      </c>
      <c r="AD71" s="187" t="str">
        <f t="shared" si="220"/>
        <v/>
      </c>
      <c r="AE71" s="187" t="str">
        <f t="shared" si="220"/>
        <v/>
      </c>
      <c r="AF71" s="187" t="str">
        <f t="shared" si="220"/>
        <v/>
      </c>
      <c r="AG71" s="187" t="str">
        <f t="shared" si="220"/>
        <v/>
      </c>
      <c r="AH71" s="187" t="str">
        <f t="shared" si="220"/>
        <v/>
      </c>
      <c r="AI71" s="187" t="str">
        <f t="shared" si="220"/>
        <v/>
      </c>
      <c r="AJ71" s="187" t="str">
        <f t="shared" si="220"/>
        <v/>
      </c>
      <c r="AK71" s="187" t="str">
        <f t="shared" si="220"/>
        <v/>
      </c>
      <c r="AL71" s="187" t="str">
        <f t="shared" si="220"/>
        <v/>
      </c>
      <c r="AM71" s="187" t="str">
        <f t="shared" si="220"/>
        <v/>
      </c>
      <c r="AN71" s="187" t="str">
        <f t="shared" si="220"/>
        <v/>
      </c>
      <c r="AO71" s="187" t="str">
        <f t="shared" si="220"/>
        <v/>
      </c>
      <c r="AP71" s="187" t="str">
        <f t="shared" si="220"/>
        <v/>
      </c>
      <c r="AQ71" s="187" t="str">
        <f t="shared" si="220"/>
        <v/>
      </c>
      <c r="AR71" s="187" t="str">
        <f t="shared" si="220"/>
        <v/>
      </c>
      <c r="AS71" s="187" t="str">
        <f t="shared" si="220"/>
        <v/>
      </c>
      <c r="AT71" s="187" t="str">
        <f t="shared" si="220"/>
        <v/>
      </c>
      <c r="AU71" s="187" t="str">
        <f t="shared" si="220"/>
        <v/>
      </c>
      <c r="AV71" s="187" t="str">
        <f t="shared" si="220"/>
        <v/>
      </c>
      <c r="AW71" s="187" t="str">
        <f t="shared" si="220"/>
        <v/>
      </c>
      <c r="AX71" s="187" t="str">
        <f t="shared" si="220"/>
        <v/>
      </c>
      <c r="AY71" s="187" t="str">
        <f t="shared" si="220"/>
        <v/>
      </c>
      <c r="AZ71" s="187" t="str">
        <f t="shared" si="220"/>
        <v/>
      </c>
      <c r="BA71" s="187" t="str">
        <f t="shared" si="220"/>
        <v/>
      </c>
      <c r="BB71" s="187" t="str">
        <f t="shared" si="220"/>
        <v/>
      </c>
      <c r="BC71" s="187" t="str">
        <f t="shared" si="220"/>
        <v/>
      </c>
      <c r="BD71" s="187" t="str">
        <f t="shared" si="220"/>
        <v/>
      </c>
      <c r="BE71" s="187" t="str">
        <f t="shared" si="220"/>
        <v/>
      </c>
      <c r="BF71" s="187" t="str">
        <f t="shared" si="220"/>
        <v/>
      </c>
      <c r="BG71" s="187" t="str">
        <f t="shared" si="220"/>
        <v/>
      </c>
      <c r="BH71" s="187" t="str">
        <f t="shared" si="220"/>
        <v/>
      </c>
      <c r="BI71" s="187" t="str">
        <f t="shared" si="220"/>
        <v/>
      </c>
      <c r="BJ71" s="187" t="str">
        <f t="shared" si="220"/>
        <v/>
      </c>
      <c r="BK71" s="187" t="str">
        <f t="shared" si="220"/>
        <v/>
      </c>
      <c r="BL71" s="187" t="str">
        <f t="shared" si="220"/>
        <v/>
      </c>
      <c r="BM71" s="187" t="str">
        <f t="shared" si="220"/>
        <v/>
      </c>
      <c r="BN71" s="187" t="str">
        <f t="shared" si="220"/>
        <v/>
      </c>
    </row>
    <row r="72" spans="1:66" ht="15" x14ac:dyDescent="0.2">
      <c r="A72" s="102">
        <f t="shared" si="134"/>
        <v>61</v>
      </c>
      <c r="B72" s="188"/>
      <c r="C72" s="189"/>
      <c r="D72" s="190"/>
      <c r="E72" s="186"/>
      <c r="F72" s="186"/>
      <c r="G72" s="191">
        <f>SUM(G70:G71)</f>
        <v>0</v>
      </c>
      <c r="H72" s="191">
        <f t="shared" ref="H72:BN72" si="221">SUM(H70:H71)</f>
        <v>0</v>
      </c>
      <c r="I72" s="191">
        <f t="shared" si="221"/>
        <v>0</v>
      </c>
      <c r="J72" s="191">
        <f t="shared" si="221"/>
        <v>0</v>
      </c>
      <c r="K72" s="191">
        <f t="shared" si="221"/>
        <v>0</v>
      </c>
      <c r="L72" s="191">
        <f t="shared" si="221"/>
        <v>0</v>
      </c>
      <c r="M72" s="191">
        <f t="shared" si="221"/>
        <v>0</v>
      </c>
      <c r="N72" s="191">
        <f t="shared" si="221"/>
        <v>0</v>
      </c>
      <c r="O72" s="191">
        <f t="shared" si="221"/>
        <v>0</v>
      </c>
      <c r="P72" s="191">
        <f t="shared" si="221"/>
        <v>0</v>
      </c>
      <c r="Q72" s="191">
        <f t="shared" si="221"/>
        <v>0</v>
      </c>
      <c r="R72" s="191">
        <f t="shared" si="221"/>
        <v>0</v>
      </c>
      <c r="S72" s="191">
        <f t="shared" si="221"/>
        <v>0</v>
      </c>
      <c r="T72" s="191">
        <f t="shared" si="221"/>
        <v>0</v>
      </c>
      <c r="U72" s="191">
        <f t="shared" si="221"/>
        <v>0</v>
      </c>
      <c r="V72" s="191">
        <f t="shared" si="221"/>
        <v>0</v>
      </c>
      <c r="W72" s="191">
        <f t="shared" si="221"/>
        <v>0</v>
      </c>
      <c r="X72" s="191">
        <f t="shared" si="221"/>
        <v>0</v>
      </c>
      <c r="Y72" s="191">
        <f t="shared" si="221"/>
        <v>0</v>
      </c>
      <c r="Z72" s="191">
        <f t="shared" si="221"/>
        <v>0</v>
      </c>
      <c r="AA72" s="191">
        <f t="shared" si="221"/>
        <v>0</v>
      </c>
      <c r="AB72" s="191">
        <f t="shared" si="221"/>
        <v>0</v>
      </c>
      <c r="AC72" s="191">
        <f t="shared" si="221"/>
        <v>0</v>
      </c>
      <c r="AD72" s="191">
        <f t="shared" si="221"/>
        <v>0</v>
      </c>
      <c r="AE72" s="191">
        <f t="shared" si="221"/>
        <v>0</v>
      </c>
      <c r="AF72" s="191">
        <f t="shared" si="221"/>
        <v>0</v>
      </c>
      <c r="AG72" s="191">
        <f t="shared" si="221"/>
        <v>0</v>
      </c>
      <c r="AH72" s="191">
        <f t="shared" si="221"/>
        <v>0</v>
      </c>
      <c r="AI72" s="191">
        <f t="shared" si="221"/>
        <v>0</v>
      </c>
      <c r="AJ72" s="191">
        <f t="shared" si="221"/>
        <v>0</v>
      </c>
      <c r="AK72" s="191">
        <f t="shared" si="221"/>
        <v>0</v>
      </c>
      <c r="AL72" s="191">
        <f t="shared" si="221"/>
        <v>0</v>
      </c>
      <c r="AM72" s="191">
        <f t="shared" si="221"/>
        <v>0</v>
      </c>
      <c r="AN72" s="191">
        <f t="shared" si="221"/>
        <v>0</v>
      </c>
      <c r="AO72" s="191">
        <f t="shared" si="221"/>
        <v>0</v>
      </c>
      <c r="AP72" s="191">
        <f t="shared" si="221"/>
        <v>0</v>
      </c>
      <c r="AQ72" s="191">
        <f t="shared" si="221"/>
        <v>0</v>
      </c>
      <c r="AR72" s="191">
        <f t="shared" si="221"/>
        <v>0</v>
      </c>
      <c r="AS72" s="191">
        <f t="shared" si="221"/>
        <v>0</v>
      </c>
      <c r="AT72" s="191">
        <f t="shared" si="221"/>
        <v>0</v>
      </c>
      <c r="AU72" s="191">
        <f t="shared" si="221"/>
        <v>0</v>
      </c>
      <c r="AV72" s="191">
        <f t="shared" si="221"/>
        <v>0</v>
      </c>
      <c r="AW72" s="191">
        <f t="shared" si="221"/>
        <v>0</v>
      </c>
      <c r="AX72" s="191">
        <f t="shared" si="221"/>
        <v>0</v>
      </c>
      <c r="AY72" s="191">
        <f t="shared" si="221"/>
        <v>0</v>
      </c>
      <c r="AZ72" s="191">
        <f t="shared" si="221"/>
        <v>0</v>
      </c>
      <c r="BA72" s="191">
        <f t="shared" si="221"/>
        <v>0</v>
      </c>
      <c r="BB72" s="191">
        <f t="shared" si="221"/>
        <v>0</v>
      </c>
      <c r="BC72" s="191">
        <f t="shared" si="221"/>
        <v>0</v>
      </c>
      <c r="BD72" s="191">
        <f t="shared" si="221"/>
        <v>0</v>
      </c>
      <c r="BE72" s="191">
        <f t="shared" si="221"/>
        <v>0</v>
      </c>
      <c r="BF72" s="191">
        <f t="shared" si="221"/>
        <v>0</v>
      </c>
      <c r="BG72" s="191">
        <f t="shared" si="221"/>
        <v>0</v>
      </c>
      <c r="BH72" s="191">
        <f t="shared" si="221"/>
        <v>0</v>
      </c>
      <c r="BI72" s="191">
        <f t="shared" si="221"/>
        <v>0</v>
      </c>
      <c r="BJ72" s="191">
        <f t="shared" si="221"/>
        <v>0</v>
      </c>
      <c r="BK72" s="191">
        <f t="shared" si="221"/>
        <v>0</v>
      </c>
      <c r="BL72" s="191">
        <f t="shared" si="221"/>
        <v>0</v>
      </c>
      <c r="BM72" s="191">
        <f t="shared" si="221"/>
        <v>0</v>
      </c>
      <c r="BN72" s="192">
        <f t="shared" si="221"/>
        <v>0</v>
      </c>
    </row>
    <row r="73" spans="1:66" ht="15" x14ac:dyDescent="0.2">
      <c r="A73" s="102">
        <f t="shared" si="134"/>
        <v>62</v>
      </c>
      <c r="B73" s="188"/>
      <c r="C73" s="189"/>
      <c r="D73" s="190"/>
      <c r="E73" s="186"/>
      <c r="F73" s="186"/>
      <c r="G73" s="186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86"/>
      <c r="U73" s="186"/>
      <c r="V73" s="186"/>
      <c r="W73" s="186"/>
      <c r="X73" s="186"/>
      <c r="Y73" s="186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  <c r="AS73" s="186"/>
      <c r="AT73" s="186"/>
      <c r="AU73" s="186"/>
      <c r="AV73" s="186"/>
      <c r="AW73" s="186"/>
      <c r="AX73" s="186"/>
      <c r="AY73" s="186"/>
      <c r="AZ73" s="186"/>
      <c r="BA73" s="186"/>
      <c r="BB73" s="186"/>
      <c r="BC73" s="186"/>
      <c r="BD73" s="186"/>
      <c r="BE73" s="186"/>
      <c r="BF73" s="186"/>
      <c r="BG73" s="186"/>
      <c r="BH73" s="186"/>
      <c r="BI73" s="186"/>
      <c r="BJ73" s="186"/>
      <c r="BK73" s="186"/>
      <c r="BL73" s="186"/>
      <c r="BM73" s="186"/>
      <c r="BN73" s="193"/>
    </row>
    <row r="74" spans="1:66" ht="15" x14ac:dyDescent="0.2">
      <c r="A74" s="102">
        <f t="shared" si="134"/>
        <v>63</v>
      </c>
      <c r="B74" s="188"/>
      <c r="C74" s="345" t="s">
        <v>170</v>
      </c>
      <c r="D74" s="345"/>
      <c r="E74" s="345"/>
      <c r="F74" s="194"/>
      <c r="G74" s="195" t="str">
        <f>IFERROR((G72+G56)/(-G61),"mtge repaid")</f>
        <v>mtge repaid</v>
      </c>
      <c r="H74" s="195" t="str">
        <f t="shared" ref="H74:AL74" si="222">IFERROR((H72+H56)/(-H61),"mtge repaid")</f>
        <v>mtge repaid</v>
      </c>
      <c r="I74" s="195" t="str">
        <f t="shared" si="222"/>
        <v>mtge repaid</v>
      </c>
      <c r="J74" s="195" t="str">
        <f t="shared" si="222"/>
        <v>mtge repaid</v>
      </c>
      <c r="K74" s="195" t="str">
        <f t="shared" si="222"/>
        <v>mtge repaid</v>
      </c>
      <c r="L74" s="195" t="str">
        <f t="shared" si="222"/>
        <v>mtge repaid</v>
      </c>
      <c r="M74" s="195" t="str">
        <f t="shared" si="222"/>
        <v>mtge repaid</v>
      </c>
      <c r="N74" s="195" t="str">
        <f t="shared" si="222"/>
        <v>mtge repaid</v>
      </c>
      <c r="O74" s="195" t="str">
        <f t="shared" si="222"/>
        <v>mtge repaid</v>
      </c>
      <c r="P74" s="195" t="str">
        <f t="shared" si="222"/>
        <v>mtge repaid</v>
      </c>
      <c r="Q74" s="195" t="str">
        <f t="shared" si="222"/>
        <v>mtge repaid</v>
      </c>
      <c r="R74" s="195" t="str">
        <f t="shared" si="222"/>
        <v>mtge repaid</v>
      </c>
      <c r="S74" s="195" t="str">
        <f t="shared" si="222"/>
        <v>mtge repaid</v>
      </c>
      <c r="T74" s="195" t="str">
        <f t="shared" si="222"/>
        <v>mtge repaid</v>
      </c>
      <c r="U74" s="195" t="str">
        <f t="shared" si="222"/>
        <v>mtge repaid</v>
      </c>
      <c r="V74" s="195" t="str">
        <f t="shared" si="222"/>
        <v>mtge repaid</v>
      </c>
      <c r="W74" s="195" t="str">
        <f t="shared" si="222"/>
        <v>mtge repaid</v>
      </c>
      <c r="X74" s="195" t="str">
        <f t="shared" si="222"/>
        <v>mtge repaid</v>
      </c>
      <c r="Y74" s="195" t="str">
        <f t="shared" si="222"/>
        <v>mtge repaid</v>
      </c>
      <c r="Z74" s="195" t="str">
        <f t="shared" si="222"/>
        <v>mtge repaid</v>
      </c>
      <c r="AA74" s="195" t="str">
        <f t="shared" si="222"/>
        <v>mtge repaid</v>
      </c>
      <c r="AB74" s="195" t="str">
        <f t="shared" si="222"/>
        <v>mtge repaid</v>
      </c>
      <c r="AC74" s="195" t="str">
        <f t="shared" si="222"/>
        <v>mtge repaid</v>
      </c>
      <c r="AD74" s="195" t="str">
        <f t="shared" si="222"/>
        <v>mtge repaid</v>
      </c>
      <c r="AE74" s="195" t="str">
        <f t="shared" si="222"/>
        <v>mtge repaid</v>
      </c>
      <c r="AF74" s="195" t="str">
        <f t="shared" si="222"/>
        <v>mtge repaid</v>
      </c>
      <c r="AG74" s="195" t="str">
        <f t="shared" si="222"/>
        <v>mtge repaid</v>
      </c>
      <c r="AH74" s="195" t="str">
        <f t="shared" si="222"/>
        <v>mtge repaid</v>
      </c>
      <c r="AI74" s="195" t="str">
        <f t="shared" si="222"/>
        <v>mtge repaid</v>
      </c>
      <c r="AJ74" s="195" t="str">
        <f t="shared" si="222"/>
        <v>mtge repaid</v>
      </c>
      <c r="AK74" s="195" t="str">
        <f t="shared" si="222"/>
        <v>mtge repaid</v>
      </c>
      <c r="AL74" s="195" t="str">
        <f t="shared" si="222"/>
        <v>mtge repaid</v>
      </c>
      <c r="AM74" s="195" t="str">
        <f t="shared" ref="AM74:BN74" si="223">IFERROR((AM72+AM56)/(-AM61),"mtge repaid")</f>
        <v>mtge repaid</v>
      </c>
      <c r="AN74" s="195" t="str">
        <f t="shared" si="223"/>
        <v>mtge repaid</v>
      </c>
      <c r="AO74" s="195" t="str">
        <f t="shared" si="223"/>
        <v>mtge repaid</v>
      </c>
      <c r="AP74" s="195" t="str">
        <f t="shared" si="223"/>
        <v>mtge repaid</v>
      </c>
      <c r="AQ74" s="195" t="str">
        <f t="shared" si="223"/>
        <v>mtge repaid</v>
      </c>
      <c r="AR74" s="195" t="str">
        <f t="shared" si="223"/>
        <v>mtge repaid</v>
      </c>
      <c r="AS74" s="195" t="str">
        <f t="shared" si="223"/>
        <v>mtge repaid</v>
      </c>
      <c r="AT74" s="195" t="str">
        <f t="shared" si="223"/>
        <v>mtge repaid</v>
      </c>
      <c r="AU74" s="195" t="str">
        <f t="shared" si="223"/>
        <v>mtge repaid</v>
      </c>
      <c r="AV74" s="195" t="str">
        <f t="shared" si="223"/>
        <v>mtge repaid</v>
      </c>
      <c r="AW74" s="195" t="str">
        <f t="shared" si="223"/>
        <v>mtge repaid</v>
      </c>
      <c r="AX74" s="195" t="str">
        <f t="shared" si="223"/>
        <v>mtge repaid</v>
      </c>
      <c r="AY74" s="195" t="str">
        <f t="shared" si="223"/>
        <v>mtge repaid</v>
      </c>
      <c r="AZ74" s="195" t="str">
        <f t="shared" si="223"/>
        <v>mtge repaid</v>
      </c>
      <c r="BA74" s="195" t="str">
        <f t="shared" si="223"/>
        <v>mtge repaid</v>
      </c>
      <c r="BB74" s="195" t="str">
        <f t="shared" si="223"/>
        <v>mtge repaid</v>
      </c>
      <c r="BC74" s="195" t="str">
        <f t="shared" si="223"/>
        <v>mtge repaid</v>
      </c>
      <c r="BD74" s="195" t="str">
        <f t="shared" si="223"/>
        <v>mtge repaid</v>
      </c>
      <c r="BE74" s="195" t="str">
        <f t="shared" si="223"/>
        <v>mtge repaid</v>
      </c>
      <c r="BF74" s="195" t="str">
        <f t="shared" si="223"/>
        <v>mtge repaid</v>
      </c>
      <c r="BG74" s="195" t="str">
        <f t="shared" si="223"/>
        <v>mtge repaid</v>
      </c>
      <c r="BH74" s="195" t="str">
        <f t="shared" si="223"/>
        <v>mtge repaid</v>
      </c>
      <c r="BI74" s="195" t="str">
        <f t="shared" si="223"/>
        <v>mtge repaid</v>
      </c>
      <c r="BJ74" s="195" t="str">
        <f t="shared" si="223"/>
        <v>mtge repaid</v>
      </c>
      <c r="BK74" s="195" t="str">
        <f t="shared" si="223"/>
        <v>mtge repaid</v>
      </c>
      <c r="BL74" s="195" t="str">
        <f t="shared" si="223"/>
        <v>mtge repaid</v>
      </c>
      <c r="BM74" s="195" t="str">
        <f t="shared" si="223"/>
        <v>mtge repaid</v>
      </c>
      <c r="BN74" s="195" t="str">
        <f t="shared" si="223"/>
        <v>mtge repaid</v>
      </c>
    </row>
    <row r="75" spans="1:66" ht="15" x14ac:dyDescent="0.25">
      <c r="A75" s="102">
        <f t="shared" si="134"/>
        <v>64</v>
      </c>
      <c r="B75" s="196"/>
      <c r="C75" s="197"/>
      <c r="D75" s="198"/>
      <c r="E75" s="198"/>
      <c r="F75" s="198"/>
      <c r="G75" s="198"/>
      <c r="H75" s="198"/>
      <c r="I75" s="198"/>
      <c r="J75" s="198"/>
      <c r="K75" s="198"/>
      <c r="L75" s="198"/>
      <c r="M75" s="198"/>
      <c r="N75" s="198"/>
      <c r="O75" s="198"/>
      <c r="P75" s="198"/>
      <c r="Q75" s="198"/>
      <c r="R75" s="198"/>
      <c r="S75" s="198"/>
      <c r="T75" s="198"/>
      <c r="U75" s="198"/>
      <c r="V75" s="198"/>
      <c r="W75" s="198"/>
      <c r="X75" s="198"/>
      <c r="Y75" s="198"/>
      <c r="Z75" s="198"/>
      <c r="AA75" s="198"/>
      <c r="AB75" s="198"/>
      <c r="AC75" s="198"/>
      <c r="AD75" s="198"/>
      <c r="AE75" s="198"/>
      <c r="AF75" s="198"/>
      <c r="AG75" s="198"/>
      <c r="AH75" s="198"/>
      <c r="AI75" s="198"/>
      <c r="AJ75" s="198"/>
      <c r="AK75" s="198"/>
      <c r="AL75" s="198"/>
      <c r="AM75" s="198"/>
      <c r="AN75" s="198"/>
      <c r="AO75" s="198"/>
      <c r="AP75" s="198"/>
      <c r="AQ75" s="198"/>
      <c r="AR75" s="198"/>
      <c r="AS75" s="198"/>
      <c r="AT75" s="198"/>
      <c r="AU75" s="198"/>
      <c r="AV75" s="198"/>
      <c r="AW75" s="198"/>
      <c r="AX75" s="198"/>
      <c r="AY75" s="198"/>
      <c r="AZ75" s="198"/>
      <c r="BA75" s="198"/>
      <c r="BB75" s="198"/>
      <c r="BC75" s="198"/>
      <c r="BD75" s="198"/>
      <c r="BE75" s="198"/>
      <c r="BF75" s="198"/>
      <c r="BG75" s="198"/>
      <c r="BH75" s="198"/>
      <c r="BI75" s="198"/>
      <c r="BJ75" s="198"/>
      <c r="BK75" s="198"/>
      <c r="BL75" s="198"/>
      <c r="BM75" s="198"/>
      <c r="BN75" s="198"/>
    </row>
    <row r="78" spans="1:66" hidden="1" outlineLevel="1" x14ac:dyDescent="0.2">
      <c r="D78" s="346" t="s">
        <v>171</v>
      </c>
      <c r="E78" s="347"/>
      <c r="F78" s="199" t="s">
        <v>172</v>
      </c>
      <c r="G78" s="200">
        <f>--(E$6&lt;$E$6+$F59)</f>
        <v>1</v>
      </c>
      <c r="H78" s="200">
        <f t="shared" ref="H78:AM78" si="224">--(H$8&lt;$E$6+$F59)</f>
        <v>1</v>
      </c>
      <c r="I78" s="200">
        <f t="shared" si="224"/>
        <v>1</v>
      </c>
      <c r="J78" s="200">
        <f t="shared" si="224"/>
        <v>1</v>
      </c>
      <c r="K78" s="200">
        <f t="shared" si="224"/>
        <v>1</v>
      </c>
      <c r="L78" s="200">
        <f t="shared" si="224"/>
        <v>1</v>
      </c>
      <c r="M78" s="200">
        <f t="shared" si="224"/>
        <v>1</v>
      </c>
      <c r="N78" s="200">
        <f t="shared" si="224"/>
        <v>1</v>
      </c>
      <c r="O78" s="200">
        <f t="shared" si="224"/>
        <v>1</v>
      </c>
      <c r="P78" s="200">
        <f t="shared" si="224"/>
        <v>1</v>
      </c>
      <c r="Q78" s="200">
        <f t="shared" si="224"/>
        <v>0</v>
      </c>
      <c r="R78" s="200">
        <f t="shared" si="224"/>
        <v>0</v>
      </c>
      <c r="S78" s="200">
        <f t="shared" si="224"/>
        <v>0</v>
      </c>
      <c r="T78" s="200">
        <f t="shared" si="224"/>
        <v>0</v>
      </c>
      <c r="U78" s="200">
        <f t="shared" si="224"/>
        <v>0</v>
      </c>
      <c r="V78" s="200">
        <f t="shared" si="224"/>
        <v>0</v>
      </c>
      <c r="W78" s="200">
        <f t="shared" si="224"/>
        <v>0</v>
      </c>
      <c r="X78" s="200">
        <f t="shared" si="224"/>
        <v>0</v>
      </c>
      <c r="Y78" s="200">
        <f t="shared" si="224"/>
        <v>0</v>
      </c>
      <c r="Z78" s="200">
        <f t="shared" si="224"/>
        <v>0</v>
      </c>
      <c r="AA78" s="200">
        <f t="shared" si="224"/>
        <v>0</v>
      </c>
      <c r="AB78" s="200">
        <f t="shared" si="224"/>
        <v>0</v>
      </c>
      <c r="AC78" s="200">
        <f t="shared" si="224"/>
        <v>0</v>
      </c>
      <c r="AD78" s="200">
        <f t="shared" si="224"/>
        <v>0</v>
      </c>
      <c r="AE78" s="200">
        <f t="shared" si="224"/>
        <v>0</v>
      </c>
      <c r="AF78" s="200">
        <f t="shared" si="224"/>
        <v>0</v>
      </c>
      <c r="AG78" s="200">
        <f t="shared" si="224"/>
        <v>0</v>
      </c>
      <c r="AH78" s="200">
        <f t="shared" si="224"/>
        <v>0</v>
      </c>
      <c r="AI78" s="200">
        <f t="shared" si="224"/>
        <v>0</v>
      </c>
      <c r="AJ78" s="200">
        <f t="shared" si="224"/>
        <v>0</v>
      </c>
      <c r="AK78" s="200">
        <f t="shared" si="224"/>
        <v>0</v>
      </c>
      <c r="AL78" s="200">
        <f t="shared" si="224"/>
        <v>0</v>
      </c>
      <c r="AM78" s="200">
        <f t="shared" si="224"/>
        <v>0</v>
      </c>
      <c r="AN78" s="200">
        <f t="shared" ref="AN78:BN78" si="225">--(AN$8&lt;$E$6+$F59)</f>
        <v>0</v>
      </c>
      <c r="AO78" s="200">
        <f t="shared" si="225"/>
        <v>0</v>
      </c>
      <c r="AP78" s="200">
        <f t="shared" si="225"/>
        <v>0</v>
      </c>
      <c r="AQ78" s="200">
        <f t="shared" si="225"/>
        <v>0</v>
      </c>
      <c r="AR78" s="200">
        <f t="shared" si="225"/>
        <v>0</v>
      </c>
      <c r="AS78" s="200">
        <f t="shared" si="225"/>
        <v>0</v>
      </c>
      <c r="AT78" s="200">
        <f t="shared" si="225"/>
        <v>0</v>
      </c>
      <c r="AU78" s="200">
        <f t="shared" si="225"/>
        <v>0</v>
      </c>
      <c r="AV78" s="200">
        <f t="shared" si="225"/>
        <v>0</v>
      </c>
      <c r="AW78" s="200">
        <f t="shared" si="225"/>
        <v>0</v>
      </c>
      <c r="AX78" s="200">
        <f t="shared" si="225"/>
        <v>0</v>
      </c>
      <c r="AY78" s="200">
        <f t="shared" si="225"/>
        <v>0</v>
      </c>
      <c r="AZ78" s="200">
        <f t="shared" si="225"/>
        <v>0</v>
      </c>
      <c r="BA78" s="200">
        <f t="shared" si="225"/>
        <v>0</v>
      </c>
      <c r="BB78" s="200">
        <f t="shared" si="225"/>
        <v>0</v>
      </c>
      <c r="BC78" s="200">
        <f t="shared" si="225"/>
        <v>0</v>
      </c>
      <c r="BD78" s="200">
        <f t="shared" si="225"/>
        <v>0</v>
      </c>
      <c r="BE78" s="200">
        <f t="shared" si="225"/>
        <v>0</v>
      </c>
      <c r="BF78" s="200">
        <f t="shared" si="225"/>
        <v>0</v>
      </c>
      <c r="BG78" s="200">
        <f t="shared" si="225"/>
        <v>0</v>
      </c>
      <c r="BH78" s="200">
        <f t="shared" si="225"/>
        <v>0</v>
      </c>
      <c r="BI78" s="200">
        <f t="shared" si="225"/>
        <v>0</v>
      </c>
      <c r="BJ78" s="200">
        <f t="shared" si="225"/>
        <v>0</v>
      </c>
      <c r="BK78" s="200">
        <f t="shared" si="225"/>
        <v>0</v>
      </c>
      <c r="BL78" s="200">
        <f t="shared" si="225"/>
        <v>0</v>
      </c>
      <c r="BM78" s="200">
        <f t="shared" si="225"/>
        <v>0</v>
      </c>
      <c r="BN78" s="200">
        <f t="shared" si="225"/>
        <v>0</v>
      </c>
    </row>
    <row r="79" spans="1:66" hidden="1" outlineLevel="1" x14ac:dyDescent="0.2">
      <c r="D79" s="348"/>
      <c r="E79" s="349"/>
      <c r="F79" s="199" t="s">
        <v>173</v>
      </c>
      <c r="G79" s="200">
        <f>--(E$6&lt;$E$6+$F59+$F60)-G78</f>
        <v>0</v>
      </c>
      <c r="H79" s="200">
        <f t="shared" ref="H79:AM79" si="226">--(H$8&lt;$E$6+$F59+$F60)-H78</f>
        <v>0</v>
      </c>
      <c r="I79" s="200">
        <f t="shared" si="226"/>
        <v>0</v>
      </c>
      <c r="J79" s="200">
        <f t="shared" si="226"/>
        <v>0</v>
      </c>
      <c r="K79" s="200">
        <f t="shared" si="226"/>
        <v>0</v>
      </c>
      <c r="L79" s="200">
        <f t="shared" si="226"/>
        <v>0</v>
      </c>
      <c r="M79" s="200">
        <f t="shared" si="226"/>
        <v>0</v>
      </c>
      <c r="N79" s="200">
        <f t="shared" si="226"/>
        <v>0</v>
      </c>
      <c r="O79" s="200">
        <f t="shared" si="226"/>
        <v>0</v>
      </c>
      <c r="P79" s="200">
        <f t="shared" si="226"/>
        <v>0</v>
      </c>
      <c r="Q79" s="200">
        <f t="shared" si="226"/>
        <v>1</v>
      </c>
      <c r="R79" s="200">
        <f t="shared" si="226"/>
        <v>1</v>
      </c>
      <c r="S79" s="200">
        <f t="shared" si="226"/>
        <v>1</v>
      </c>
      <c r="T79" s="200">
        <f t="shared" si="226"/>
        <v>1</v>
      </c>
      <c r="U79" s="200">
        <f t="shared" si="226"/>
        <v>1</v>
      </c>
      <c r="V79" s="200">
        <f t="shared" si="226"/>
        <v>1</v>
      </c>
      <c r="W79" s="200">
        <f t="shared" si="226"/>
        <v>1</v>
      </c>
      <c r="X79" s="200">
        <f t="shared" si="226"/>
        <v>1</v>
      </c>
      <c r="Y79" s="200">
        <f t="shared" si="226"/>
        <v>1</v>
      </c>
      <c r="Z79" s="200">
        <f t="shared" si="226"/>
        <v>1</v>
      </c>
      <c r="AA79" s="200">
        <f t="shared" si="226"/>
        <v>1</v>
      </c>
      <c r="AB79" s="200">
        <f t="shared" si="226"/>
        <v>1</v>
      </c>
      <c r="AC79" s="200">
        <f t="shared" si="226"/>
        <v>1</v>
      </c>
      <c r="AD79" s="200">
        <f t="shared" si="226"/>
        <v>1</v>
      </c>
      <c r="AE79" s="200">
        <f t="shared" si="226"/>
        <v>1</v>
      </c>
      <c r="AF79" s="200">
        <f t="shared" si="226"/>
        <v>1</v>
      </c>
      <c r="AG79" s="200">
        <f t="shared" si="226"/>
        <v>1</v>
      </c>
      <c r="AH79" s="200">
        <f t="shared" si="226"/>
        <v>1</v>
      </c>
      <c r="AI79" s="200">
        <f t="shared" si="226"/>
        <v>1</v>
      </c>
      <c r="AJ79" s="200">
        <f t="shared" si="226"/>
        <v>1</v>
      </c>
      <c r="AK79" s="200">
        <f t="shared" si="226"/>
        <v>1</v>
      </c>
      <c r="AL79" s="200">
        <f t="shared" si="226"/>
        <v>1</v>
      </c>
      <c r="AM79" s="200">
        <f t="shared" si="226"/>
        <v>1</v>
      </c>
      <c r="AN79" s="200">
        <f t="shared" ref="AN79:BN79" si="227">--(AN$8&lt;$E$6+$F59+$F60)-AN78</f>
        <v>1</v>
      </c>
      <c r="AO79" s="200">
        <f t="shared" si="227"/>
        <v>1</v>
      </c>
      <c r="AP79" s="200">
        <f t="shared" si="227"/>
        <v>0</v>
      </c>
      <c r="AQ79" s="200">
        <f t="shared" si="227"/>
        <v>0</v>
      </c>
      <c r="AR79" s="200">
        <f t="shared" si="227"/>
        <v>0</v>
      </c>
      <c r="AS79" s="200">
        <f t="shared" si="227"/>
        <v>0</v>
      </c>
      <c r="AT79" s="200">
        <f t="shared" si="227"/>
        <v>0</v>
      </c>
      <c r="AU79" s="200">
        <f t="shared" si="227"/>
        <v>0</v>
      </c>
      <c r="AV79" s="200">
        <f t="shared" si="227"/>
        <v>0</v>
      </c>
      <c r="AW79" s="200">
        <f t="shared" si="227"/>
        <v>0</v>
      </c>
      <c r="AX79" s="200">
        <f t="shared" si="227"/>
        <v>0</v>
      </c>
      <c r="AY79" s="200">
        <f t="shared" si="227"/>
        <v>0</v>
      </c>
      <c r="AZ79" s="200">
        <f t="shared" si="227"/>
        <v>0</v>
      </c>
      <c r="BA79" s="200">
        <f t="shared" si="227"/>
        <v>0</v>
      </c>
      <c r="BB79" s="200">
        <f t="shared" si="227"/>
        <v>0</v>
      </c>
      <c r="BC79" s="200">
        <f t="shared" si="227"/>
        <v>0</v>
      </c>
      <c r="BD79" s="200">
        <f t="shared" si="227"/>
        <v>0</v>
      </c>
      <c r="BE79" s="200">
        <f t="shared" si="227"/>
        <v>0</v>
      </c>
      <c r="BF79" s="200">
        <f t="shared" si="227"/>
        <v>0</v>
      </c>
      <c r="BG79" s="200">
        <f t="shared" si="227"/>
        <v>0</v>
      </c>
      <c r="BH79" s="200">
        <f t="shared" si="227"/>
        <v>0</v>
      </c>
      <c r="BI79" s="200">
        <f t="shared" si="227"/>
        <v>0</v>
      </c>
      <c r="BJ79" s="200">
        <f t="shared" si="227"/>
        <v>0</v>
      </c>
      <c r="BK79" s="200">
        <f t="shared" si="227"/>
        <v>0</v>
      </c>
      <c r="BL79" s="200">
        <f t="shared" si="227"/>
        <v>0</v>
      </c>
      <c r="BM79" s="200">
        <f t="shared" si="227"/>
        <v>0</v>
      </c>
      <c r="BN79" s="200">
        <f t="shared" si="227"/>
        <v>0</v>
      </c>
    </row>
    <row r="80" spans="1:66" collapsed="1" x14ac:dyDescent="0.2"/>
  </sheetData>
  <sheetProtection algorithmName="SHA-512" hashValue="ElReYXWahrVYPey+aWYQSwOHoYIYTh6gpH6RHK9KFtTKlPUIKAhe9M4Lf7dn1lrBTZvdvAoo0rqbEb0pON0ZTw==" saltValue="58sG7f/k4VNPLP+tAzFLxA==" spinCount="100000" sheet="1" objects="1" scenarios="1"/>
  <mergeCells count="4">
    <mergeCell ref="C74:E74"/>
    <mergeCell ref="D78:E79"/>
    <mergeCell ref="E2:E3"/>
    <mergeCell ref="A1:C1"/>
  </mergeCells>
  <conditionalFormatting sqref="G74:BN74">
    <cfRule type="cellIs" dxfId="2" priority="1" operator="equal">
      <formula>"mtge repaid"</formula>
    </cfRule>
    <cfRule type="cellIs" dxfId="1" priority="2" operator="lessThan">
      <formula>1</formula>
    </cfRule>
    <cfRule type="cellIs" dxfId="0" priority="3" operator="greaterThanOrEqual">
      <formula>1</formula>
    </cfRule>
  </conditionalFormatting>
  <pageMargins left="0.7" right="0.7" top="0.25" bottom="0.25" header="0.3" footer="0.3"/>
  <pageSetup paperSize="5" scale="69" fitToWidth="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8E77B-F323-4878-BF85-80E5395B210E}">
  <sheetPr>
    <tabColor rgb="FF92D050"/>
    <pageSetUpPr fitToPage="1"/>
  </sheetPr>
  <dimension ref="A1:L39"/>
  <sheetViews>
    <sheetView showGridLines="0" zoomScale="110" zoomScaleNormal="110" workbookViewId="0">
      <pane ySplit="12" topLeftCell="A13" activePane="bottomLeft" state="frozen"/>
      <selection pane="bottomLeft"/>
    </sheetView>
  </sheetViews>
  <sheetFormatPr defaultColWidth="9" defaultRowHeight="12.75" x14ac:dyDescent="0.2"/>
  <cols>
    <col min="1" max="1" width="59" style="29" customWidth="1"/>
    <col min="2" max="2" width="2.5703125" style="29" customWidth="1"/>
    <col min="3" max="3" width="13.85546875" style="29" customWidth="1"/>
    <col min="4" max="4" width="9.42578125" style="29" customWidth="1"/>
    <col min="5" max="5" width="2.42578125" style="29" customWidth="1"/>
    <col min="6" max="6" width="11.5703125" style="29" bestFit="1" customWidth="1"/>
    <col min="7" max="7" width="10.42578125" style="29" customWidth="1"/>
    <col min="8" max="8" width="1.85546875" style="29" customWidth="1"/>
    <col min="9" max="9" width="15.140625" style="29" customWidth="1"/>
    <col min="10" max="10" width="10" style="29" customWidth="1"/>
    <col min="11" max="11" width="3.42578125" style="29" customWidth="1"/>
    <col min="12" max="12" width="45.5703125" style="29" customWidth="1"/>
    <col min="13" max="16384" width="9" style="29"/>
  </cols>
  <sheetData>
    <row r="1" spans="1:12" ht="18" x14ac:dyDescent="0.2">
      <c r="A1" s="28" t="s">
        <v>210</v>
      </c>
    </row>
    <row r="2" spans="1:12" ht="5.25" customHeight="1" x14ac:dyDescent="0.2">
      <c r="A2" s="28"/>
    </row>
    <row r="3" spans="1:12" ht="17.25" customHeight="1" x14ac:dyDescent="0.2">
      <c r="A3" s="351" t="s">
        <v>212</v>
      </c>
      <c r="C3" s="341" t="s">
        <v>205</v>
      </c>
    </row>
    <row r="4" spans="1:12" x14ac:dyDescent="0.2">
      <c r="A4" s="351"/>
      <c r="C4" s="341"/>
      <c r="D4" s="45"/>
      <c r="E4" s="45"/>
      <c r="F4" s="45"/>
      <c r="G4" s="45"/>
      <c r="H4" s="45"/>
      <c r="I4" s="45"/>
      <c r="J4" s="45"/>
    </row>
    <row r="5" spans="1:12" x14ac:dyDescent="0.2">
      <c r="A5" s="44" t="s">
        <v>130</v>
      </c>
      <c r="B5" s="213"/>
      <c r="C5" s="214"/>
      <c r="D5" s="45"/>
      <c r="E5" s="45"/>
      <c r="F5" s="45"/>
      <c r="G5" s="45"/>
      <c r="H5" s="45"/>
      <c r="I5" s="45"/>
      <c r="J5" s="45"/>
    </row>
    <row r="6" spans="1:12" x14ac:dyDescent="0.2">
      <c r="A6" s="44"/>
      <c r="B6" s="215"/>
      <c r="C6" s="45"/>
      <c r="D6" s="45"/>
      <c r="E6" s="45"/>
      <c r="F6" s="45"/>
      <c r="G6" s="45"/>
      <c r="H6" s="45"/>
      <c r="I6" s="45"/>
      <c r="J6" s="45"/>
    </row>
    <row r="7" spans="1:12" ht="12.75" customHeight="1" x14ac:dyDescent="0.2">
      <c r="C7" s="34"/>
      <c r="D7" s="34"/>
      <c r="F7" s="34"/>
      <c r="G7" s="34"/>
    </row>
    <row r="8" spans="1:12" ht="27.75" customHeight="1" x14ac:dyDescent="0.2">
      <c r="A8" s="216"/>
      <c r="B8" s="44"/>
      <c r="C8" s="354" t="str">
        <f>+'1_Sources &amp; Uses'!C5</f>
        <v>Residential</v>
      </c>
      <c r="D8" s="354"/>
      <c r="E8" s="217"/>
      <c r="F8" s="355" t="str">
        <f>+'1_Sources &amp; Uses'!E5</f>
        <v>Non-Residential</v>
      </c>
      <c r="G8" s="355"/>
      <c r="I8" s="352" t="s">
        <v>214</v>
      </c>
      <c r="J8" s="353"/>
    </row>
    <row r="9" spans="1:12" x14ac:dyDescent="0.2">
      <c r="A9" s="218"/>
      <c r="B9" s="219"/>
    </row>
    <row r="10" spans="1:12" ht="14.25" x14ac:dyDescent="0.2">
      <c r="A10" s="220" t="s">
        <v>103</v>
      </c>
      <c r="B10" s="44"/>
      <c r="C10" s="252"/>
      <c r="D10" s="221"/>
      <c r="E10" s="221"/>
      <c r="F10" s="252"/>
      <c r="G10" s="221"/>
      <c r="J10" s="222">
        <f>SUM(F10,C10)</f>
        <v>0</v>
      </c>
    </row>
    <row r="12" spans="1:12" s="69" customFormat="1" ht="15.75" customHeight="1" x14ac:dyDescent="0.2">
      <c r="A12" s="223" t="s">
        <v>135</v>
      </c>
      <c r="B12" s="86"/>
      <c r="C12" s="224" t="s">
        <v>133</v>
      </c>
      <c r="D12" s="225" t="s">
        <v>132</v>
      </c>
      <c r="E12" s="226"/>
      <c r="F12" s="225" t="s">
        <v>132</v>
      </c>
      <c r="G12" s="224" t="s">
        <v>133</v>
      </c>
      <c r="H12" s="226"/>
      <c r="I12" s="224" t="s">
        <v>133</v>
      </c>
      <c r="J12" s="225" t="s">
        <v>132</v>
      </c>
      <c r="L12" s="227" t="s">
        <v>62</v>
      </c>
    </row>
    <row r="13" spans="1:12" x14ac:dyDescent="0.2">
      <c r="A13" s="228"/>
      <c r="B13" s="228"/>
      <c r="C13" s="45"/>
      <c r="F13" s="45"/>
    </row>
    <row r="14" spans="1:12" x14ac:dyDescent="0.2">
      <c r="A14" s="229" t="s">
        <v>137</v>
      </c>
      <c r="B14" s="230"/>
      <c r="C14" s="252"/>
      <c r="D14" s="128">
        <f>IFERROR(C14/C$10,0)</f>
        <v>0</v>
      </c>
      <c r="E14" s="231"/>
      <c r="F14" s="252"/>
      <c r="G14" s="128">
        <f>IFERROR(F14/F$10,0)</f>
        <v>0</v>
      </c>
      <c r="H14" s="68"/>
      <c r="I14" s="128">
        <f>SUM(F14,C14)</f>
        <v>0</v>
      </c>
      <c r="J14" s="128">
        <f>IFERROR(I14/J$10,0)</f>
        <v>0</v>
      </c>
      <c r="L14" s="232"/>
    </row>
    <row r="15" spans="1:12" x14ac:dyDescent="0.2">
      <c r="A15" s="229"/>
      <c r="B15" s="230"/>
      <c r="C15" s="233"/>
      <c r="D15" s="128"/>
      <c r="E15" s="231"/>
      <c r="F15" s="233"/>
      <c r="G15" s="128"/>
      <c r="H15" s="68"/>
      <c r="I15" s="128"/>
      <c r="J15" s="128"/>
    </row>
    <row r="16" spans="1:12" x14ac:dyDescent="0.2">
      <c r="A16" s="229" t="s">
        <v>138</v>
      </c>
      <c r="B16" s="230"/>
      <c r="C16" s="252"/>
      <c r="D16" s="128">
        <f>IFERROR(C16/C$10,0)</f>
        <v>0</v>
      </c>
      <c r="E16" s="231"/>
      <c r="F16" s="252"/>
      <c r="G16" s="128">
        <f>IFERROR(F16/F$10,0)</f>
        <v>0</v>
      </c>
      <c r="H16" s="68"/>
      <c r="I16" s="128">
        <f>SUM(F16,C16)</f>
        <v>0</v>
      </c>
      <c r="J16" s="128">
        <f>IFERROR(I16/J$10,0)</f>
        <v>0</v>
      </c>
      <c r="L16" s="234"/>
    </row>
    <row r="17" spans="1:10" x14ac:dyDescent="0.2">
      <c r="A17" s="229"/>
      <c r="B17" s="230"/>
      <c r="C17" s="235"/>
      <c r="D17" s="128"/>
      <c r="E17" s="231"/>
      <c r="F17" s="235"/>
      <c r="G17" s="128"/>
      <c r="H17" s="68"/>
      <c r="I17" s="128"/>
      <c r="J17" s="128"/>
    </row>
    <row r="18" spans="1:10" x14ac:dyDescent="0.2">
      <c r="A18" s="229" t="s">
        <v>104</v>
      </c>
      <c r="B18" s="230"/>
      <c r="C18" s="252"/>
      <c r="D18" s="128">
        <f>IFERROR(C18/C$10,0)</f>
        <v>0</v>
      </c>
      <c r="E18" s="231"/>
      <c r="F18" s="252"/>
      <c r="G18" s="128">
        <f>IFERROR(F18/F$10,0)</f>
        <v>0</v>
      </c>
      <c r="H18" s="68"/>
      <c r="I18" s="128">
        <f>SUM(F18,C18)</f>
        <v>0</v>
      </c>
      <c r="J18" s="128">
        <f>IFERROR(I18/J$10,0)</f>
        <v>0</v>
      </c>
    </row>
    <row r="19" spans="1:10" x14ac:dyDescent="0.2">
      <c r="A19" s="229"/>
      <c r="B19" s="230"/>
      <c r="C19" s="235"/>
      <c r="D19" s="128"/>
      <c r="E19" s="231"/>
      <c r="F19" s="235"/>
      <c r="G19" s="128"/>
      <c r="H19" s="68"/>
      <c r="I19" s="128"/>
      <c r="J19" s="128"/>
    </row>
    <row r="20" spans="1:10" x14ac:dyDescent="0.2">
      <c r="A20" s="229" t="s">
        <v>139</v>
      </c>
      <c r="B20" s="230"/>
      <c r="C20" s="252"/>
      <c r="D20" s="128">
        <f>IFERROR(C20/C$10,0)</f>
        <v>0</v>
      </c>
      <c r="E20" s="231"/>
      <c r="F20" s="252"/>
      <c r="G20" s="128">
        <f>IFERROR(F20/F$10,0)</f>
        <v>0</v>
      </c>
      <c r="H20" s="68"/>
      <c r="I20" s="128">
        <f>SUM(F20,C20)</f>
        <v>0</v>
      </c>
      <c r="J20" s="128">
        <f>IFERROR(I20/J$10,0)</f>
        <v>0</v>
      </c>
    </row>
    <row r="21" spans="1:10" x14ac:dyDescent="0.2">
      <c r="A21" s="229"/>
      <c r="B21" s="230"/>
      <c r="C21" s="233"/>
      <c r="D21" s="128"/>
      <c r="E21" s="231"/>
      <c r="F21" s="233"/>
      <c r="G21" s="128"/>
      <c r="H21" s="68"/>
      <c r="I21" s="128"/>
      <c r="J21" s="128"/>
    </row>
    <row r="22" spans="1:10" x14ac:dyDescent="0.2">
      <c r="A22" s="229" t="s">
        <v>140</v>
      </c>
      <c r="B22" s="230"/>
      <c r="C22" s="252"/>
      <c r="D22" s="128">
        <f>IFERROR(C22/C$10,0)</f>
        <v>0</v>
      </c>
      <c r="E22" s="231"/>
      <c r="F22" s="252"/>
      <c r="G22" s="128">
        <f>IFERROR(F22/F$10,0)</f>
        <v>0</v>
      </c>
      <c r="H22" s="68"/>
      <c r="I22" s="128">
        <f>SUM(F22,C22)</f>
        <v>0</v>
      </c>
      <c r="J22" s="128">
        <f>IFERROR(I22/J$10,0)</f>
        <v>0</v>
      </c>
    </row>
    <row r="23" spans="1:10" x14ac:dyDescent="0.2">
      <c r="A23" s="229"/>
      <c r="B23" s="230"/>
      <c r="C23" s="233"/>
      <c r="D23" s="128"/>
      <c r="E23" s="231"/>
      <c r="F23" s="233"/>
      <c r="G23" s="128"/>
      <c r="H23" s="68"/>
      <c r="I23" s="128"/>
      <c r="J23" s="128"/>
    </row>
    <row r="24" spans="1:10" x14ac:dyDescent="0.2">
      <c r="A24" s="236" t="s">
        <v>141</v>
      </c>
      <c r="B24" s="237"/>
      <c r="C24" s="252"/>
      <c r="D24" s="128">
        <f>IFERROR(C24/C$10,0)</f>
        <v>0</v>
      </c>
      <c r="E24" s="231"/>
      <c r="F24" s="252"/>
      <c r="G24" s="128">
        <f>IFERROR(F24/F$10,0)</f>
        <v>0</v>
      </c>
      <c r="H24" s="68"/>
      <c r="I24" s="128">
        <f>SUM(F24,C24)</f>
        <v>0</v>
      </c>
      <c r="J24" s="128">
        <f>IFERROR(I24/J$10,0)</f>
        <v>0</v>
      </c>
    </row>
    <row r="25" spans="1:10" x14ac:dyDescent="0.2">
      <c r="A25" s="229"/>
      <c r="B25" s="230"/>
      <c r="C25" s="233"/>
      <c r="D25" s="128"/>
      <c r="E25" s="231"/>
      <c r="F25" s="233"/>
      <c r="G25" s="128"/>
      <c r="H25" s="68"/>
      <c r="I25" s="128"/>
      <c r="J25" s="128"/>
    </row>
    <row r="26" spans="1:10" x14ac:dyDescent="0.2">
      <c r="A26" s="229" t="s">
        <v>142</v>
      </c>
      <c r="B26" s="230"/>
      <c r="C26" s="252"/>
      <c r="D26" s="128">
        <f>IFERROR(C26/C$10,0)</f>
        <v>0</v>
      </c>
      <c r="E26" s="231"/>
      <c r="F26" s="252"/>
      <c r="G26" s="128">
        <f>IFERROR(F26/F$10,0)</f>
        <v>0</v>
      </c>
      <c r="H26" s="68"/>
      <c r="I26" s="128">
        <f>SUM(F26,C26)</f>
        <v>0</v>
      </c>
      <c r="J26" s="128">
        <f>IFERROR(I26/J$10,0)</f>
        <v>0</v>
      </c>
    </row>
    <row r="27" spans="1:10" x14ac:dyDescent="0.2">
      <c r="A27" s="229"/>
      <c r="B27" s="230"/>
      <c r="C27" s="233"/>
      <c r="D27" s="128"/>
      <c r="E27" s="231"/>
      <c r="F27" s="233"/>
      <c r="G27" s="128"/>
      <c r="H27" s="68"/>
      <c r="I27" s="128"/>
      <c r="J27" s="128"/>
    </row>
    <row r="28" spans="1:10" x14ac:dyDescent="0.2">
      <c r="A28" s="229" t="s">
        <v>143</v>
      </c>
      <c r="B28" s="230"/>
      <c r="C28" s="252"/>
      <c r="D28" s="128">
        <f>IFERROR(C28/C$10,0)</f>
        <v>0</v>
      </c>
      <c r="E28" s="231"/>
      <c r="F28" s="252"/>
      <c r="G28" s="128">
        <f>IFERROR(F28/F$10,0)</f>
        <v>0</v>
      </c>
      <c r="H28" s="68"/>
      <c r="I28" s="128">
        <f>SUM(F28,C28)</f>
        <v>0</v>
      </c>
      <c r="J28" s="128">
        <f>IFERROR(I28/J$10,0)</f>
        <v>0</v>
      </c>
    </row>
    <row r="29" spans="1:10" x14ac:dyDescent="0.2">
      <c r="A29" s="229"/>
      <c r="B29" s="69"/>
      <c r="C29" s="233"/>
      <c r="D29" s="128"/>
      <c r="E29" s="231"/>
      <c r="F29" s="233"/>
      <c r="G29" s="128"/>
      <c r="H29" s="68"/>
      <c r="I29" s="128"/>
      <c r="J29" s="128"/>
    </row>
    <row r="30" spans="1:10" x14ac:dyDescent="0.2">
      <c r="A30" s="229" t="s">
        <v>66</v>
      </c>
      <c r="B30" s="230"/>
      <c r="C30" s="252"/>
      <c r="D30" s="128">
        <f>IFERROR(C30/C$10,0)</f>
        <v>0</v>
      </c>
      <c r="E30" s="238"/>
      <c r="F30" s="252"/>
      <c r="G30" s="128">
        <f>IFERROR(F30/F$10,0)</f>
        <v>0</v>
      </c>
      <c r="H30" s="68"/>
      <c r="I30" s="128">
        <f>SUM(F30,C30)</f>
        <v>0</v>
      </c>
      <c r="J30" s="128">
        <f>IFERROR(I30/J$10,0)</f>
        <v>0</v>
      </c>
    </row>
    <row r="31" spans="1:10" x14ac:dyDescent="0.2">
      <c r="A31" s="229"/>
      <c r="B31" s="69"/>
      <c r="C31" s="233"/>
      <c r="D31" s="128"/>
      <c r="E31" s="231"/>
      <c r="F31" s="233"/>
      <c r="G31" s="128"/>
      <c r="H31" s="68"/>
      <c r="I31" s="128"/>
      <c r="J31" s="128"/>
    </row>
    <row r="32" spans="1:10" x14ac:dyDescent="0.2">
      <c r="A32" s="229" t="s">
        <v>144</v>
      </c>
      <c r="B32" s="230"/>
      <c r="C32" s="252"/>
      <c r="D32" s="128">
        <f>IFERROR(C32/C$10,0)</f>
        <v>0</v>
      </c>
      <c r="E32" s="231"/>
      <c r="F32" s="252"/>
      <c r="G32" s="128">
        <f>IFERROR(F32/F$10,0)</f>
        <v>0</v>
      </c>
      <c r="H32" s="68"/>
      <c r="I32" s="128">
        <f>SUM(F32,C32)</f>
        <v>0</v>
      </c>
      <c r="J32" s="128">
        <f>IFERROR(I32/J$10,0)</f>
        <v>0</v>
      </c>
    </row>
    <row r="33" spans="1:10" x14ac:dyDescent="0.2">
      <c r="A33" s="229"/>
      <c r="B33" s="239"/>
      <c r="C33" s="240"/>
      <c r="D33" s="116"/>
      <c r="E33" s="231"/>
      <c r="F33" s="240"/>
      <c r="G33" s="116"/>
      <c r="H33" s="69"/>
      <c r="I33" s="116"/>
      <c r="J33" s="116"/>
    </row>
    <row r="34" spans="1:10" x14ac:dyDescent="0.2">
      <c r="A34" s="229" t="s">
        <v>110</v>
      </c>
      <c r="B34" s="239"/>
      <c r="C34" s="252"/>
      <c r="D34" s="128">
        <f>IFERROR(C34/C$10,0)</f>
        <v>0</v>
      </c>
      <c r="E34" s="231"/>
      <c r="F34" s="252"/>
      <c r="G34" s="128">
        <f>IFERROR(F34/F$10,0)</f>
        <v>0</v>
      </c>
      <c r="H34" s="68"/>
      <c r="I34" s="128">
        <f>SUM(F34,C34)</f>
        <v>0</v>
      </c>
      <c r="J34" s="128">
        <f>IFERROR(I34/J$10,0)</f>
        <v>0</v>
      </c>
    </row>
    <row r="35" spans="1:10" x14ac:dyDescent="0.2">
      <c r="B35" s="45"/>
      <c r="C35" s="241"/>
      <c r="D35" s="242"/>
      <c r="E35" s="243"/>
      <c r="F35" s="241"/>
      <c r="G35" s="242"/>
      <c r="H35" s="53"/>
      <c r="I35" s="242"/>
      <c r="J35" s="242"/>
    </row>
    <row r="36" spans="1:10" s="249" customFormat="1" ht="15" x14ac:dyDescent="0.25">
      <c r="A36" s="244" t="s">
        <v>131</v>
      </c>
      <c r="B36" s="244"/>
      <c r="C36" s="245">
        <f>SUBTOTAL(9,C14:C34)</f>
        <v>0</v>
      </c>
      <c r="D36" s="245">
        <f>SUBTOTAL(9,D14:D34)</f>
        <v>0</v>
      </c>
      <c r="E36" s="246"/>
      <c r="F36" s="245">
        <f>SUBTOTAL(9,F14:F34)</f>
        <v>0</v>
      </c>
      <c r="G36" s="245">
        <f>SUBTOTAL(9,G14:G34)</f>
        <v>0</v>
      </c>
      <c r="H36" s="247"/>
      <c r="I36" s="248">
        <f>SUBTOTAL(9,I14:I34)</f>
        <v>0</v>
      </c>
      <c r="J36" s="248">
        <f>SUBTOTAL(9,J14:J34)</f>
        <v>0</v>
      </c>
    </row>
    <row r="37" spans="1:10" x14ac:dyDescent="0.2">
      <c r="I37" s="234"/>
    </row>
    <row r="38" spans="1:10" x14ac:dyDescent="0.2">
      <c r="C38" s="250"/>
      <c r="I38" s="251"/>
      <c r="J38" s="251"/>
    </row>
    <row r="39" spans="1:10" x14ac:dyDescent="0.2">
      <c r="C39" s="45"/>
    </row>
  </sheetData>
  <sheetProtection algorithmName="SHA-512" hashValue="3tZd3Aa0/PCRja3/lZWJpp9Ny0c8elj4GHk6X8l9yJzjyIVrfd/hr+1wAnebD7h7EThWRwaFu2FmyfYy8e2Q5g==" saltValue="TNv/4j3sjqEaVhsfal9lMQ==" spinCount="100000" sheet="1" objects="1" scenarios="1"/>
  <mergeCells count="5">
    <mergeCell ref="A3:A4"/>
    <mergeCell ref="I8:J8"/>
    <mergeCell ref="C8:D8"/>
    <mergeCell ref="F8:G8"/>
    <mergeCell ref="C3:C4"/>
  </mergeCells>
  <pageMargins left="0.7" right="0.7" top="0.25" bottom="0.25" header="0.3" footer="0.3"/>
  <pageSetup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Y25"/>
  <sheetViews>
    <sheetView showGridLines="0" zoomScale="120" zoomScaleNormal="120" workbookViewId="0">
      <selection sqref="A1:E1"/>
    </sheetView>
  </sheetViews>
  <sheetFormatPr defaultColWidth="9" defaultRowHeight="12.75" x14ac:dyDescent="0.2"/>
  <cols>
    <col min="1" max="1" width="13.42578125" style="1" customWidth="1"/>
    <col min="2" max="2" width="8.5703125" style="1" bestFit="1" customWidth="1"/>
    <col min="3" max="3" width="10.140625" style="1" customWidth="1"/>
    <col min="4" max="4" width="9.42578125" style="1" customWidth="1"/>
    <col min="5" max="5" width="4.7109375" style="1" customWidth="1"/>
    <col min="6" max="6" width="8.5703125" style="1" bestFit="1" customWidth="1"/>
    <col min="7" max="7" width="9.28515625" style="1" customWidth="1"/>
    <col min="8" max="8" width="10.5703125" style="1" customWidth="1"/>
    <col min="9" max="9" width="3.140625" style="1" customWidth="1"/>
    <col min="10" max="10" width="8.5703125" style="1" bestFit="1" customWidth="1"/>
    <col min="11" max="11" width="10" style="1" customWidth="1"/>
    <col min="12" max="12" width="10.5703125" style="1" customWidth="1"/>
    <col min="13" max="13" width="3" style="1" customWidth="1"/>
    <col min="14" max="14" width="8.140625" style="1" customWidth="1"/>
    <col min="15" max="15" width="9" style="1" customWidth="1"/>
    <col min="16" max="16" width="11.140625" style="1" customWidth="1"/>
    <col min="17" max="17" width="3.28515625" style="1" customWidth="1"/>
    <col min="18" max="18" width="8.5703125" style="1" bestFit="1" customWidth="1"/>
    <col min="19" max="19" width="12" style="1" customWidth="1"/>
    <col min="20" max="20" width="11.42578125" style="1" customWidth="1"/>
    <col min="21" max="21" width="2.28515625" style="1" customWidth="1"/>
    <col min="22" max="22" width="0.85546875" style="1" customWidth="1"/>
    <col min="23" max="23" width="2.28515625" style="1" customWidth="1"/>
    <col min="24" max="24" width="12.7109375" style="1" customWidth="1"/>
    <col min="25" max="25" width="11" style="1" customWidth="1"/>
    <col min="26" max="16384" width="9" style="1"/>
  </cols>
  <sheetData>
    <row r="1" spans="1:25" ht="18" x14ac:dyDescent="0.2">
      <c r="A1" s="350" t="s">
        <v>210</v>
      </c>
      <c r="B1" s="350"/>
      <c r="C1" s="350"/>
      <c r="D1" s="350"/>
      <c r="E1" s="350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15" customHeight="1" x14ac:dyDescent="0.25">
      <c r="A2" s="83" t="s">
        <v>209</v>
      </c>
      <c r="B2" s="29"/>
      <c r="C2" s="29"/>
      <c r="D2" s="29"/>
      <c r="E2" s="29"/>
      <c r="G2" s="341" t="s">
        <v>205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5" ht="12.75" customHeight="1" x14ac:dyDescent="0.2">
      <c r="A3" s="44" t="s">
        <v>130</v>
      </c>
      <c r="B3" s="29"/>
      <c r="C3" s="29"/>
      <c r="D3" s="29"/>
      <c r="E3" s="29"/>
      <c r="G3" s="341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5" x14ac:dyDescent="0.2">
      <c r="A4" s="29"/>
      <c r="B4" s="29"/>
      <c r="C4" s="29"/>
      <c r="D4" s="29"/>
      <c r="E4" s="29"/>
      <c r="F4" s="253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25" x14ac:dyDescent="0.2">
      <c r="A7" s="29"/>
      <c r="B7" s="29"/>
      <c r="C7" s="29"/>
      <c r="D7" s="29"/>
      <c r="E7" s="29"/>
      <c r="F7" s="29"/>
      <c r="G7" s="254" t="s">
        <v>106</v>
      </c>
      <c r="H7" s="282">
        <v>1</v>
      </c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5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1:25" s="2" customFormat="1" ht="27" customHeight="1" x14ac:dyDescent="0.2">
      <c r="A9" s="367" t="s">
        <v>0</v>
      </c>
      <c r="B9" s="366" t="s">
        <v>105</v>
      </c>
      <c r="C9" s="366"/>
      <c r="D9" s="366"/>
      <c r="E9" s="255"/>
      <c r="F9" s="366" t="s">
        <v>116</v>
      </c>
      <c r="G9" s="366"/>
      <c r="H9" s="366"/>
      <c r="I9" s="255"/>
      <c r="J9" s="366" t="s">
        <v>124</v>
      </c>
      <c r="K9" s="366"/>
      <c r="L9" s="366"/>
      <c r="M9" s="255"/>
      <c r="N9" s="366" t="s">
        <v>192</v>
      </c>
      <c r="O9" s="366"/>
      <c r="P9" s="366"/>
      <c r="Q9" s="255"/>
      <c r="R9" s="366" t="s">
        <v>96</v>
      </c>
      <c r="S9" s="366"/>
      <c r="T9" s="366"/>
      <c r="U9" s="69"/>
      <c r="V9" s="256"/>
      <c r="W9" s="69"/>
      <c r="X9" s="365" t="s">
        <v>127</v>
      </c>
      <c r="Y9" s="365"/>
    </row>
    <row r="10" spans="1:25" s="3" customFormat="1" ht="26.45" customHeight="1" x14ac:dyDescent="0.2">
      <c r="A10" s="367"/>
      <c r="B10" s="257" t="s">
        <v>63</v>
      </c>
      <c r="C10" s="257" t="s">
        <v>64</v>
      </c>
      <c r="D10" s="257" t="s">
        <v>107</v>
      </c>
      <c r="E10" s="53"/>
      <c r="F10" s="257" t="s">
        <v>63</v>
      </c>
      <c r="G10" s="257" t="s">
        <v>64</v>
      </c>
      <c r="H10" s="257" t="s">
        <v>107</v>
      </c>
      <c r="I10" s="53"/>
      <c r="J10" s="257" t="s">
        <v>63</v>
      </c>
      <c r="K10" s="257" t="s">
        <v>64</v>
      </c>
      <c r="L10" s="257" t="s">
        <v>107</v>
      </c>
      <c r="M10" s="53"/>
      <c r="N10" s="257" t="s">
        <v>63</v>
      </c>
      <c r="O10" s="257" t="s">
        <v>64</v>
      </c>
      <c r="P10" s="257" t="s">
        <v>107</v>
      </c>
      <c r="Q10" s="53"/>
      <c r="R10" s="257" t="s">
        <v>63</v>
      </c>
      <c r="S10" s="257" t="s">
        <v>64</v>
      </c>
      <c r="T10" s="257" t="s">
        <v>107</v>
      </c>
      <c r="U10" s="53"/>
      <c r="V10" s="258"/>
      <c r="W10" s="53"/>
      <c r="X10" s="259" t="s">
        <v>97</v>
      </c>
      <c r="Y10" s="260" t="s">
        <v>98</v>
      </c>
    </row>
    <row r="11" spans="1:25" x14ac:dyDescent="0.2">
      <c r="A11" s="29" t="s">
        <v>80</v>
      </c>
      <c r="B11" s="279"/>
      <c r="C11" s="280"/>
      <c r="D11" s="261">
        <f>B11*C11</f>
        <v>0</v>
      </c>
      <c r="E11" s="29"/>
      <c r="F11" s="279"/>
      <c r="G11" s="261">
        <f>+$H$7*Y11</f>
        <v>1450</v>
      </c>
      <c r="H11" s="261">
        <f>F11*G11</f>
        <v>0</v>
      </c>
      <c r="I11" s="29"/>
      <c r="J11" s="279"/>
      <c r="K11" s="280"/>
      <c r="L11" s="261">
        <f>J11*K11</f>
        <v>0</v>
      </c>
      <c r="M11" s="29"/>
      <c r="N11" s="279"/>
      <c r="O11" s="280"/>
      <c r="P11" s="261">
        <f>N11*O11</f>
        <v>0</v>
      </c>
      <c r="Q11" s="29"/>
      <c r="R11" s="262">
        <f>+J11+F11+B11+N11</f>
        <v>0</v>
      </c>
      <c r="S11" s="261">
        <f>IFERROR(T11/R11,0)</f>
        <v>0</v>
      </c>
      <c r="T11" s="261">
        <f>H11+L11+D11+P11</f>
        <v>0</v>
      </c>
      <c r="U11" s="29"/>
      <c r="V11" s="263"/>
      <c r="W11" s="29"/>
      <c r="X11" s="264">
        <v>58000</v>
      </c>
      <c r="Y11" s="265">
        <f>+X11*0.3/12</f>
        <v>1450</v>
      </c>
    </row>
    <row r="12" spans="1:25" x14ac:dyDescent="0.2">
      <c r="A12" s="29" t="s">
        <v>81</v>
      </c>
      <c r="B12" s="279"/>
      <c r="C12" s="280"/>
      <c r="D12" s="261">
        <f>B12*C12</f>
        <v>0</v>
      </c>
      <c r="E12" s="29"/>
      <c r="F12" s="279"/>
      <c r="G12" s="261">
        <f>+$H$7*Y12</f>
        <v>1450</v>
      </c>
      <c r="H12" s="261">
        <f>F12*G12</f>
        <v>0</v>
      </c>
      <c r="I12" s="29"/>
      <c r="J12" s="279"/>
      <c r="K12" s="280"/>
      <c r="L12" s="261">
        <f>J12*K12</f>
        <v>0</v>
      </c>
      <c r="M12" s="29"/>
      <c r="N12" s="279"/>
      <c r="O12" s="280"/>
      <c r="P12" s="261">
        <f>N12*O12</f>
        <v>0</v>
      </c>
      <c r="Q12" s="29"/>
      <c r="R12" s="262">
        <f>+J12+F12+B12+N12</f>
        <v>0</v>
      </c>
      <c r="S12" s="261">
        <f>IFERROR(T12/R12,0)</f>
        <v>0</v>
      </c>
      <c r="T12" s="261">
        <f>H12+L12+D12+P12</f>
        <v>0</v>
      </c>
      <c r="U12" s="29"/>
      <c r="V12" s="263"/>
      <c r="W12" s="29"/>
      <c r="X12" s="264">
        <v>58000</v>
      </c>
      <c r="Y12" s="265">
        <f>+X12*0.3/12</f>
        <v>1450</v>
      </c>
    </row>
    <row r="13" spans="1:25" x14ac:dyDescent="0.2">
      <c r="A13" s="29" t="s">
        <v>82</v>
      </c>
      <c r="B13" s="279"/>
      <c r="C13" s="280"/>
      <c r="D13" s="261">
        <f>B13*C13</f>
        <v>0</v>
      </c>
      <c r="E13" s="29"/>
      <c r="F13" s="279"/>
      <c r="G13" s="261">
        <f>+$H$7*Y13</f>
        <v>1800</v>
      </c>
      <c r="H13" s="261">
        <f>F13*G13</f>
        <v>0</v>
      </c>
      <c r="I13" s="29"/>
      <c r="J13" s="279"/>
      <c r="K13" s="280"/>
      <c r="L13" s="261">
        <f>J13*K13</f>
        <v>0</v>
      </c>
      <c r="M13" s="29"/>
      <c r="N13" s="279"/>
      <c r="O13" s="280"/>
      <c r="P13" s="261">
        <f>N13*O13</f>
        <v>0</v>
      </c>
      <c r="Q13" s="29"/>
      <c r="R13" s="262">
        <f>+J13+F13+B13+N13</f>
        <v>0</v>
      </c>
      <c r="S13" s="261">
        <f>IFERROR(T13/R13,0)</f>
        <v>0</v>
      </c>
      <c r="T13" s="261">
        <f>H13+L13+D13+P13</f>
        <v>0</v>
      </c>
      <c r="U13" s="29"/>
      <c r="V13" s="263"/>
      <c r="W13" s="29"/>
      <c r="X13" s="264">
        <v>72000</v>
      </c>
      <c r="Y13" s="265">
        <f>+X13*0.3/12</f>
        <v>1800</v>
      </c>
    </row>
    <row r="14" spans="1:25" x14ac:dyDescent="0.2">
      <c r="A14" s="29" t="s">
        <v>83</v>
      </c>
      <c r="B14" s="281"/>
      <c r="C14" s="280"/>
      <c r="D14" s="261">
        <f>B14*C14</f>
        <v>0</v>
      </c>
      <c r="E14" s="29"/>
      <c r="F14" s="281"/>
      <c r="G14" s="261">
        <f>+$H$7*Y14</f>
        <v>2150</v>
      </c>
      <c r="H14" s="261">
        <f>F14*G14</f>
        <v>0</v>
      </c>
      <c r="I14" s="29"/>
      <c r="J14" s="281"/>
      <c r="K14" s="280"/>
      <c r="L14" s="261">
        <f>J14*K14</f>
        <v>0</v>
      </c>
      <c r="M14" s="29"/>
      <c r="N14" s="281"/>
      <c r="O14" s="280"/>
      <c r="P14" s="261">
        <f>N14*O14</f>
        <v>0</v>
      </c>
      <c r="Q14" s="29"/>
      <c r="R14" s="266">
        <f>+J14+F14+B14+N14</f>
        <v>0</v>
      </c>
      <c r="S14" s="261">
        <f>IFERROR(T14/R14,0)</f>
        <v>0</v>
      </c>
      <c r="T14" s="261">
        <f>H14+L14+D14+P14</f>
        <v>0</v>
      </c>
      <c r="U14" s="29"/>
      <c r="V14" s="263"/>
      <c r="W14" s="29"/>
      <c r="X14" s="264">
        <v>86000</v>
      </c>
      <c r="Y14" s="265">
        <f>+X14*0.3/12</f>
        <v>2150</v>
      </c>
    </row>
    <row r="15" spans="1:25" x14ac:dyDescent="0.2">
      <c r="A15" s="29" t="s">
        <v>197</v>
      </c>
      <c r="B15" s="281"/>
      <c r="C15" s="280"/>
      <c r="D15" s="261">
        <f>B15*C15</f>
        <v>0</v>
      </c>
      <c r="E15" s="29"/>
      <c r="F15" s="281"/>
      <c r="G15" s="261">
        <f>+$H$7*Y15</f>
        <v>2687.5</v>
      </c>
      <c r="H15" s="261">
        <f>F15*G15</f>
        <v>0</v>
      </c>
      <c r="I15" s="29"/>
      <c r="J15" s="281"/>
      <c r="K15" s="280"/>
      <c r="L15" s="261">
        <f>J15*K15</f>
        <v>0</v>
      </c>
      <c r="M15" s="29"/>
      <c r="N15" s="281"/>
      <c r="O15" s="280"/>
      <c r="P15" s="261">
        <f>N15*O15</f>
        <v>0</v>
      </c>
      <c r="Q15" s="29"/>
      <c r="R15" s="266">
        <f>+J15+F15+B15+N15</f>
        <v>0</v>
      </c>
      <c r="S15" s="261">
        <f>IFERROR(T15/R15,0)</f>
        <v>0</v>
      </c>
      <c r="T15" s="261">
        <f>H15+L15+D15+P15</f>
        <v>0</v>
      </c>
      <c r="U15" s="29"/>
      <c r="V15" s="263"/>
      <c r="W15" s="29"/>
      <c r="X15" s="264">
        <v>107500</v>
      </c>
      <c r="Y15" s="265">
        <f>+X15*0.3/12</f>
        <v>2687.5</v>
      </c>
    </row>
    <row r="16" spans="1:25" x14ac:dyDescent="0.2">
      <c r="A16" s="29"/>
      <c r="B16" s="267">
        <f>SUM(B11:B15)</f>
        <v>0</v>
      </c>
      <c r="C16" s="268"/>
      <c r="D16" s="269">
        <f>SUM(D11:D15)</f>
        <v>0</v>
      </c>
      <c r="E16" s="270"/>
      <c r="F16" s="267">
        <f>SUM(F11:F15)</f>
        <v>0</v>
      </c>
      <c r="G16" s="268"/>
      <c r="H16" s="269">
        <f>SUM(H11:H15)</f>
        <v>0</v>
      </c>
      <c r="I16" s="141"/>
      <c r="J16" s="267">
        <f>SUM(J11:J15)</f>
        <v>0</v>
      </c>
      <c r="K16" s="268"/>
      <c r="L16" s="269">
        <f>SUM(L11:L15)</f>
        <v>0</v>
      </c>
      <c r="M16" s="270"/>
      <c r="N16" s="267">
        <f>SUM(N11:N15)</f>
        <v>0</v>
      </c>
      <c r="O16" s="268"/>
      <c r="P16" s="269">
        <f>SUM(P11:P15)</f>
        <v>0</v>
      </c>
      <c r="Q16" s="270"/>
      <c r="R16" s="267">
        <f>SUM(R11:R15)</f>
        <v>0</v>
      </c>
      <c r="S16" s="268"/>
      <c r="T16" s="269">
        <f>SUM(T11:T15)</f>
        <v>0</v>
      </c>
      <c r="U16" s="45"/>
      <c r="V16" s="263"/>
      <c r="W16" s="29"/>
      <c r="X16" s="87"/>
      <c r="Y16" s="271"/>
    </row>
    <row r="17" spans="1:25" s="4" customFormat="1" ht="12" x14ac:dyDescent="0.2">
      <c r="A17" s="46"/>
      <c r="B17" s="272"/>
      <c r="C17" s="46"/>
      <c r="D17" s="46"/>
      <c r="E17" s="46"/>
      <c r="F17" s="46"/>
      <c r="G17" s="46"/>
      <c r="H17" s="46"/>
      <c r="I17" s="273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</row>
    <row r="18" spans="1:25" s="5" customFormat="1" x14ac:dyDescent="0.2">
      <c r="A18" s="274" t="s">
        <v>115</v>
      </c>
      <c r="B18" s="275">
        <f>IFERROR(+B16/$R$16,0)</f>
        <v>0</v>
      </c>
      <c r="C18" s="276"/>
      <c r="D18" s="276"/>
      <c r="E18" s="276"/>
      <c r="F18" s="275">
        <f>IFERROR(+F16/$R$16,0)</f>
        <v>0</v>
      </c>
      <c r="G18" s="276"/>
      <c r="H18" s="276"/>
      <c r="I18" s="276"/>
      <c r="J18" s="275">
        <f>IFERROR(+J16/$R$16,0)</f>
        <v>0</v>
      </c>
      <c r="K18" s="276"/>
      <c r="L18" s="276"/>
      <c r="M18" s="276"/>
      <c r="N18" s="275">
        <f>IFERROR(+N16/$R$16,0)</f>
        <v>0</v>
      </c>
      <c r="O18" s="276"/>
      <c r="P18" s="276"/>
      <c r="Q18" s="276"/>
      <c r="R18" s="277">
        <f>+J18+F18+B18+N18</f>
        <v>0</v>
      </c>
      <c r="S18" s="278"/>
      <c r="T18" s="278"/>
      <c r="U18" s="278"/>
      <c r="V18" s="278"/>
      <c r="W18" s="278"/>
      <c r="X18" s="278"/>
      <c r="Y18" s="278"/>
    </row>
    <row r="20" spans="1:25" s="2" customFormat="1" ht="18.75" customHeight="1" x14ac:dyDescent="0.2">
      <c r="A20" s="283" t="s">
        <v>193</v>
      </c>
      <c r="C20" s="20"/>
      <c r="D20" s="20"/>
    </row>
    <row r="21" spans="1:25" x14ac:dyDescent="0.2">
      <c r="A21" s="356"/>
      <c r="B21" s="357"/>
      <c r="C21" s="357"/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8"/>
    </row>
    <row r="22" spans="1:25" x14ac:dyDescent="0.2">
      <c r="A22" s="359"/>
      <c r="B22" s="360"/>
      <c r="C22" s="360"/>
      <c r="D22" s="360"/>
      <c r="E22" s="360"/>
      <c r="F22" s="360"/>
      <c r="G22" s="360"/>
      <c r="H22" s="360"/>
      <c r="I22" s="360"/>
      <c r="J22" s="360"/>
      <c r="K22" s="360"/>
      <c r="L22" s="360"/>
      <c r="M22" s="360"/>
      <c r="N22" s="360"/>
      <c r="O22" s="361"/>
    </row>
    <row r="23" spans="1:25" x14ac:dyDescent="0.2">
      <c r="A23" s="359"/>
      <c r="B23" s="360"/>
      <c r="C23" s="360"/>
      <c r="D23" s="360"/>
      <c r="E23" s="360"/>
      <c r="F23" s="360"/>
      <c r="G23" s="360"/>
      <c r="H23" s="360"/>
      <c r="I23" s="360"/>
      <c r="J23" s="360"/>
      <c r="K23" s="360"/>
      <c r="L23" s="360"/>
      <c r="M23" s="360"/>
      <c r="N23" s="360"/>
      <c r="O23" s="361"/>
    </row>
    <row r="24" spans="1:25" x14ac:dyDescent="0.2">
      <c r="A24" s="359"/>
      <c r="B24" s="360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1"/>
    </row>
    <row r="25" spans="1:25" x14ac:dyDescent="0.2">
      <c r="A25" s="362"/>
      <c r="B25" s="363"/>
      <c r="C25" s="363"/>
      <c r="D25" s="363"/>
      <c r="E25" s="363"/>
      <c r="F25" s="363"/>
      <c r="G25" s="363"/>
      <c r="H25" s="363"/>
      <c r="I25" s="363"/>
      <c r="J25" s="363"/>
      <c r="K25" s="363"/>
      <c r="L25" s="363"/>
      <c r="M25" s="363"/>
      <c r="N25" s="363"/>
      <c r="O25" s="364"/>
    </row>
  </sheetData>
  <sheetProtection algorithmName="SHA-512" hashValue="IPnbQ0OwF6p+o+ZDLj84ReC3Uin1hAwS+5W5gmqHYQ4mQdzd4unBencKZWi9OOQcxhr9hY+cwEt2pC6FgWsIqg==" saltValue="GoRWEsSXwhQOPBxQbw8rDw==" spinCount="100000" sheet="1" objects="1" scenarios="1"/>
  <mergeCells count="10">
    <mergeCell ref="G2:G3"/>
    <mergeCell ref="A1:E1"/>
    <mergeCell ref="A21:O25"/>
    <mergeCell ref="X9:Y9"/>
    <mergeCell ref="B9:D9"/>
    <mergeCell ref="A9:A10"/>
    <mergeCell ref="J9:L9"/>
    <mergeCell ref="F9:H9"/>
    <mergeCell ref="R9:T9"/>
    <mergeCell ref="N9:P9"/>
  </mergeCells>
  <pageMargins left="0.7" right="0.7" top="0.5" bottom="0.75" header="0.3" footer="0.3"/>
  <pageSetup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O47"/>
  <sheetViews>
    <sheetView showGridLines="0" zoomScale="110" zoomScaleNormal="11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/>
    </sheetView>
  </sheetViews>
  <sheetFormatPr defaultColWidth="9" defaultRowHeight="12.75" x14ac:dyDescent="0.2"/>
  <cols>
    <col min="1" max="1" width="77.7109375" style="29" customWidth="1"/>
    <col min="2" max="2" width="8.5703125" style="29" customWidth="1"/>
    <col min="3" max="3" width="2.140625" style="29" customWidth="1"/>
    <col min="4" max="4" width="15.140625" style="29" customWidth="1"/>
    <col min="5" max="5" width="9.5703125" style="29" customWidth="1"/>
    <col min="6" max="6" width="10.85546875" style="29" customWidth="1"/>
    <col min="7" max="7" width="2.28515625" style="29" customWidth="1"/>
    <col min="8" max="8" width="11.5703125" style="29" customWidth="1"/>
    <col min="9" max="9" width="10.5703125" style="29" customWidth="1"/>
    <col min="10" max="10" width="9.42578125" style="29" bestFit="1" customWidth="1"/>
    <col min="11" max="11" width="2.85546875" style="29" customWidth="1"/>
    <col min="12" max="12" width="13.140625" style="29" bestFit="1" customWidth="1"/>
    <col min="13" max="13" width="9" style="29"/>
    <col min="14" max="14" width="3.5703125" style="29" customWidth="1"/>
    <col min="15" max="15" width="55.5703125" style="29" customWidth="1"/>
    <col min="16" max="16384" width="9" style="29"/>
  </cols>
  <sheetData>
    <row r="1" spans="1:15" ht="18" x14ac:dyDescent="0.2">
      <c r="A1" s="28" t="s">
        <v>210</v>
      </c>
    </row>
    <row r="2" spans="1:15" ht="7.5" customHeight="1" x14ac:dyDescent="0.2"/>
    <row r="3" spans="1:15" ht="16.5" customHeight="1" x14ac:dyDescent="0.2">
      <c r="A3" s="351" t="s">
        <v>213</v>
      </c>
      <c r="D3" s="341" t="s">
        <v>205</v>
      </c>
    </row>
    <row r="4" spans="1:15" ht="12.75" customHeight="1" x14ac:dyDescent="0.2">
      <c r="A4" s="351"/>
      <c r="D4" s="341"/>
    </row>
    <row r="5" spans="1:15" x14ac:dyDescent="0.2">
      <c r="A5" s="44" t="s">
        <v>130</v>
      </c>
      <c r="C5" s="284"/>
      <c r="D5" s="253"/>
    </row>
    <row r="6" spans="1:15" ht="24.75" customHeight="1" x14ac:dyDescent="0.2">
      <c r="A6" s="216"/>
      <c r="D6" s="368" t="str">
        <f>+'1_Sources &amp; Uses'!C5</f>
        <v>Residential</v>
      </c>
      <c r="E6" s="368"/>
      <c r="F6" s="368"/>
      <c r="G6" s="285"/>
      <c r="H6" s="368" t="str">
        <f>+'1_Sources &amp; Uses'!E5</f>
        <v>Non-Residential</v>
      </c>
      <c r="I6" s="368"/>
      <c r="J6" s="368"/>
      <c r="L6" s="352" t="s">
        <v>194</v>
      </c>
      <c r="M6" s="353"/>
    </row>
    <row r="7" spans="1:15" x14ac:dyDescent="0.2">
      <c r="A7" s="218"/>
    </row>
    <row r="8" spans="1:15" x14ac:dyDescent="0.2">
      <c r="A8" s="220" t="s">
        <v>134</v>
      </c>
      <c r="E8" s="286">
        <f>+'4_Affordability - Year 1'!R16</f>
        <v>0</v>
      </c>
      <c r="F8" s="287"/>
      <c r="G8" s="287"/>
      <c r="H8" s="287"/>
      <c r="I8" s="288" t="s">
        <v>186</v>
      </c>
      <c r="J8" s="289"/>
      <c r="K8" s="289"/>
      <c r="L8" s="222">
        <f>SUM(E8,I8)</f>
        <v>0</v>
      </c>
    </row>
    <row r="9" spans="1:15" ht="6" customHeight="1" x14ac:dyDescent="0.2">
      <c r="B9" s="290"/>
      <c r="C9" s="290"/>
      <c r="D9" s="291"/>
      <c r="E9" s="292"/>
      <c r="F9" s="292"/>
      <c r="G9" s="292"/>
      <c r="H9" s="293"/>
      <c r="I9" s="292"/>
      <c r="J9" s="292"/>
      <c r="K9" s="292"/>
    </row>
    <row r="10" spans="1:15" s="294" customFormat="1" ht="14.25" x14ac:dyDescent="0.2">
      <c r="A10" s="220" t="s">
        <v>103</v>
      </c>
      <c r="E10" s="295"/>
      <c r="F10" s="296">
        <f>+'3_Capital budget'!C10</f>
        <v>0</v>
      </c>
      <c r="G10" s="297"/>
      <c r="H10" s="297"/>
      <c r="I10" s="297"/>
      <c r="J10" s="296">
        <f>+'3_Capital budget'!F10</f>
        <v>0</v>
      </c>
      <c r="K10" s="297"/>
      <c r="M10" s="222">
        <f>SUM(J10,F10)</f>
        <v>0</v>
      </c>
    </row>
    <row r="11" spans="1:15" s="294" customFormat="1" x14ac:dyDescent="0.2">
      <c r="E11" s="298"/>
      <c r="F11" s="298"/>
      <c r="G11" s="298"/>
      <c r="H11" s="298"/>
      <c r="I11" s="298"/>
      <c r="J11" s="298"/>
      <c r="K11" s="298"/>
    </row>
    <row r="12" spans="1:15" s="69" customFormat="1" ht="20.25" customHeight="1" x14ac:dyDescent="0.2">
      <c r="A12" s="223" t="s">
        <v>136</v>
      </c>
      <c r="D12" s="224" t="s">
        <v>133</v>
      </c>
      <c r="E12" s="224" t="s">
        <v>167</v>
      </c>
      <c r="F12" s="223" t="s">
        <v>132</v>
      </c>
      <c r="H12" s="224" t="s">
        <v>133</v>
      </c>
      <c r="I12" s="224" t="s">
        <v>167</v>
      </c>
      <c r="J12" s="223" t="s">
        <v>132</v>
      </c>
      <c r="L12" s="224" t="s">
        <v>133</v>
      </c>
      <c r="M12" s="223" t="s">
        <v>132</v>
      </c>
      <c r="O12" s="227" t="s">
        <v>62</v>
      </c>
    </row>
    <row r="13" spans="1:15" s="69" customFormat="1" x14ac:dyDescent="0.2">
      <c r="A13" s="86"/>
      <c r="D13" s="226"/>
      <c r="E13" s="226"/>
      <c r="F13" s="86"/>
      <c r="H13" s="226"/>
      <c r="I13" s="226"/>
      <c r="J13" s="86"/>
      <c r="L13" s="226"/>
      <c r="M13" s="86"/>
    </row>
    <row r="14" spans="1:15" x14ac:dyDescent="0.2">
      <c r="A14" s="32" t="s">
        <v>145</v>
      </c>
      <c r="B14" s="228"/>
      <c r="C14" s="228"/>
    </row>
    <row r="15" spans="1:15" x14ac:dyDescent="0.2">
      <c r="A15" s="299" t="s">
        <v>146</v>
      </c>
      <c r="B15" s="228"/>
      <c r="C15" s="228"/>
      <c r="D15" s="7"/>
      <c r="E15" s="10">
        <f>IFERROR(D15/E$8/12,0)</f>
        <v>0</v>
      </c>
      <c r="F15" s="15">
        <f>IFERROR(D15/F$10/12,0)</f>
        <v>0</v>
      </c>
      <c r="H15" s="7"/>
      <c r="I15" s="10">
        <f t="shared" ref="I15:I22" si="0">IFERROR(H15/I$8/12,0)</f>
        <v>0</v>
      </c>
      <c r="J15" s="15">
        <f>IFERROR(H15/J$10/12,0)</f>
        <v>0</v>
      </c>
      <c r="L15" s="300">
        <f>SUM(H15,D15)</f>
        <v>0</v>
      </c>
      <c r="M15" s="21">
        <f t="shared" ref="M15:M22" si="1">IFERROR(L15/M$10/12,0)</f>
        <v>0</v>
      </c>
      <c r="O15" s="232"/>
    </row>
    <row r="16" spans="1:15" ht="12.75" customHeight="1" x14ac:dyDescent="0.2">
      <c r="A16" s="299" t="s">
        <v>79</v>
      </c>
      <c r="B16" s="88"/>
      <c r="C16" s="88"/>
      <c r="D16" s="7"/>
      <c r="E16" s="10">
        <f t="shared" ref="E16:E22" si="2">IFERROR(D16/E$8/12,0)</f>
        <v>0</v>
      </c>
      <c r="F16" s="15">
        <f t="shared" ref="F16:F22" si="3">IFERROR(D16/F$10/12,0)</f>
        <v>0</v>
      </c>
      <c r="H16" s="7"/>
      <c r="I16" s="10">
        <f t="shared" si="0"/>
        <v>0</v>
      </c>
      <c r="J16" s="15">
        <f t="shared" ref="J16:J22" si="4">IFERROR(H16/J$10/12,0)</f>
        <v>0</v>
      </c>
      <c r="L16" s="300">
        <f>SUM(H16,D16)</f>
        <v>0</v>
      </c>
      <c r="M16" s="21">
        <f t="shared" si="1"/>
        <v>0</v>
      </c>
      <c r="O16" s="232"/>
    </row>
    <row r="17" spans="1:15" x14ac:dyDescent="0.2">
      <c r="A17" s="299" t="s">
        <v>147</v>
      </c>
      <c r="B17" s="88"/>
      <c r="C17" s="88"/>
      <c r="D17" s="7"/>
      <c r="E17" s="10">
        <f>IFERROR(D17/E$8/12,0)</f>
        <v>0</v>
      </c>
      <c r="F17" s="15">
        <f>IFERROR(D17/F$10/12,0)</f>
        <v>0</v>
      </c>
      <c r="H17" s="7"/>
      <c r="I17" s="10">
        <f>IFERROR(H17/I$8/12,0)</f>
        <v>0</v>
      </c>
      <c r="J17" s="15">
        <f t="shared" si="4"/>
        <v>0</v>
      </c>
      <c r="L17" s="300">
        <f t="shared" ref="L17:L22" si="5">SUM(H17,D17)</f>
        <v>0</v>
      </c>
      <c r="M17" s="21">
        <f t="shared" si="1"/>
        <v>0</v>
      </c>
      <c r="O17" s="232"/>
    </row>
    <row r="18" spans="1:15" x14ac:dyDescent="0.2">
      <c r="A18" s="299" t="s">
        <v>148</v>
      </c>
      <c r="B18" s="88"/>
      <c r="C18" s="88"/>
      <c r="D18" s="7"/>
      <c r="E18" s="10">
        <f t="shared" si="2"/>
        <v>0</v>
      </c>
      <c r="F18" s="15">
        <f t="shared" si="3"/>
        <v>0</v>
      </c>
      <c r="H18" s="7"/>
      <c r="I18" s="10">
        <f>IFERROR(H18/I$8/12,0)</f>
        <v>0</v>
      </c>
      <c r="J18" s="15">
        <f t="shared" si="4"/>
        <v>0</v>
      </c>
      <c r="L18" s="300">
        <f t="shared" si="5"/>
        <v>0</v>
      </c>
      <c r="M18" s="21">
        <f t="shared" si="1"/>
        <v>0</v>
      </c>
      <c r="O18" s="232"/>
    </row>
    <row r="19" spans="1:15" x14ac:dyDescent="0.2">
      <c r="A19" s="299" t="s">
        <v>149</v>
      </c>
      <c r="B19" s="88"/>
      <c r="C19" s="88"/>
      <c r="D19" s="7"/>
      <c r="E19" s="10">
        <f t="shared" si="2"/>
        <v>0</v>
      </c>
      <c r="F19" s="15">
        <f t="shared" si="3"/>
        <v>0</v>
      </c>
      <c r="H19" s="7"/>
      <c r="I19" s="10">
        <f t="shared" si="0"/>
        <v>0</v>
      </c>
      <c r="J19" s="15">
        <f>IFERROR(H19/J$10/12,0)</f>
        <v>0</v>
      </c>
      <c r="L19" s="300">
        <f t="shared" si="5"/>
        <v>0</v>
      </c>
      <c r="M19" s="21">
        <f t="shared" si="1"/>
        <v>0</v>
      </c>
      <c r="O19" s="232"/>
    </row>
    <row r="20" spans="1:15" x14ac:dyDescent="0.2">
      <c r="A20" s="299" t="s">
        <v>150</v>
      </c>
      <c r="B20" s="88"/>
      <c r="C20" s="88"/>
      <c r="D20" s="7"/>
      <c r="E20" s="10">
        <f t="shared" si="2"/>
        <v>0</v>
      </c>
      <c r="F20" s="15">
        <f t="shared" si="3"/>
        <v>0</v>
      </c>
      <c r="H20" s="7"/>
      <c r="I20" s="10">
        <f t="shared" si="0"/>
        <v>0</v>
      </c>
      <c r="J20" s="15">
        <f>IFERROR(H20/J$10/12,0)</f>
        <v>0</v>
      </c>
      <c r="L20" s="300">
        <f t="shared" si="5"/>
        <v>0</v>
      </c>
      <c r="M20" s="21">
        <f t="shared" si="1"/>
        <v>0</v>
      </c>
      <c r="O20" s="232"/>
    </row>
    <row r="21" spans="1:15" x14ac:dyDescent="0.2">
      <c r="A21" s="299" t="s">
        <v>108</v>
      </c>
      <c r="B21" s="88"/>
      <c r="C21" s="88"/>
      <c r="D21" s="7"/>
      <c r="E21" s="10">
        <f t="shared" si="2"/>
        <v>0</v>
      </c>
      <c r="F21" s="15">
        <f t="shared" si="3"/>
        <v>0</v>
      </c>
      <c r="H21" s="7"/>
      <c r="I21" s="10">
        <f t="shared" si="0"/>
        <v>0</v>
      </c>
      <c r="J21" s="15">
        <f t="shared" si="4"/>
        <v>0</v>
      </c>
      <c r="L21" s="300">
        <f t="shared" si="5"/>
        <v>0</v>
      </c>
      <c r="M21" s="21">
        <f t="shared" si="1"/>
        <v>0</v>
      </c>
      <c r="O21" s="232"/>
    </row>
    <row r="22" spans="1:15" x14ac:dyDescent="0.2">
      <c r="A22" s="299" t="s">
        <v>151</v>
      </c>
      <c r="B22" s="88"/>
      <c r="C22" s="88"/>
      <c r="D22" s="8"/>
      <c r="E22" s="11">
        <f t="shared" si="2"/>
        <v>0</v>
      </c>
      <c r="F22" s="16">
        <f t="shared" si="3"/>
        <v>0</v>
      </c>
      <c r="H22" s="8"/>
      <c r="I22" s="11">
        <f t="shared" si="0"/>
        <v>0</v>
      </c>
      <c r="J22" s="16">
        <f t="shared" si="4"/>
        <v>0</v>
      </c>
      <c r="L22" s="301">
        <f t="shared" si="5"/>
        <v>0</v>
      </c>
      <c r="M22" s="22">
        <f t="shared" si="1"/>
        <v>0</v>
      </c>
      <c r="O22" s="232"/>
    </row>
    <row r="23" spans="1:15" x14ac:dyDescent="0.2">
      <c r="B23" s="88"/>
      <c r="C23" s="88"/>
      <c r="D23" s="13">
        <f>SUBTOTAL(9,D15:D22)</f>
        <v>0</v>
      </c>
      <c r="E23" s="13">
        <f>SUBTOTAL(9,E15:E22)</f>
        <v>0</v>
      </c>
      <c r="F23" s="17">
        <f>SUBTOTAL(9,F15:F22)</f>
        <v>0</v>
      </c>
      <c r="H23" s="13">
        <f>SUBTOTAL(9,H15:H22)</f>
        <v>0</v>
      </c>
      <c r="I23" s="13">
        <f>SUBTOTAL(9,I15:I22)</f>
        <v>0</v>
      </c>
      <c r="J23" s="17">
        <f>SUBTOTAL(9,J15:J22)</f>
        <v>0</v>
      </c>
      <c r="L23" s="23">
        <f>SUBTOTAL(9,L15:L22)</f>
        <v>0</v>
      </c>
      <c r="M23" s="24">
        <f>SUBTOTAL(9,M15:M22)</f>
        <v>0</v>
      </c>
      <c r="O23" s="232"/>
    </row>
    <row r="24" spans="1:15" x14ac:dyDescent="0.2">
      <c r="A24" s="32" t="s">
        <v>152</v>
      </c>
      <c r="B24" s="88"/>
      <c r="C24" s="88"/>
      <c r="D24" s="6"/>
      <c r="E24" s="10"/>
      <c r="F24" s="302"/>
      <c r="H24" s="6"/>
      <c r="I24" s="10"/>
      <c r="J24" s="302"/>
      <c r="L24" s="69"/>
      <c r="M24" s="303"/>
      <c r="O24" s="232"/>
    </row>
    <row r="25" spans="1:15" x14ac:dyDescent="0.2">
      <c r="A25" s="299" t="s">
        <v>153</v>
      </c>
      <c r="B25" s="88"/>
      <c r="C25" s="88"/>
      <c r="D25" s="7"/>
      <c r="E25" s="10">
        <f t="shared" ref="E25:E30" si="6">IFERROR(D25/E$8/12,0)</f>
        <v>0</v>
      </c>
      <c r="F25" s="15">
        <f t="shared" ref="F25:F30" si="7">IFERROR(D25/F$10/12,0)</f>
        <v>0</v>
      </c>
      <c r="H25" s="7"/>
      <c r="I25" s="10">
        <f t="shared" ref="I25:I30" si="8">IFERROR(H25/I$8/12,0)</f>
        <v>0</v>
      </c>
      <c r="J25" s="15">
        <f t="shared" ref="J25:J30" si="9">IFERROR(H25/J$10/12,0)</f>
        <v>0</v>
      </c>
      <c r="L25" s="300">
        <f t="shared" ref="L25:L30" si="10">SUM(H25,D25)</f>
        <v>0</v>
      </c>
      <c r="M25" s="21">
        <f t="shared" ref="M25:M30" si="11">IFERROR(L25/M$10/12,0)</f>
        <v>0</v>
      </c>
      <c r="O25" s="232"/>
    </row>
    <row r="26" spans="1:15" x14ac:dyDescent="0.2">
      <c r="A26" s="299" t="s">
        <v>154</v>
      </c>
      <c r="B26" s="88"/>
      <c r="C26" s="88"/>
      <c r="D26" s="7"/>
      <c r="E26" s="10">
        <f t="shared" si="6"/>
        <v>0</v>
      </c>
      <c r="F26" s="15">
        <f t="shared" si="7"/>
        <v>0</v>
      </c>
      <c r="H26" s="7"/>
      <c r="I26" s="10">
        <f t="shared" si="8"/>
        <v>0</v>
      </c>
      <c r="J26" s="15">
        <f t="shared" si="9"/>
        <v>0</v>
      </c>
      <c r="L26" s="300">
        <f t="shared" si="10"/>
        <v>0</v>
      </c>
      <c r="M26" s="21">
        <f t="shared" si="11"/>
        <v>0</v>
      </c>
      <c r="O26" s="232"/>
    </row>
    <row r="27" spans="1:15" ht="12.95" customHeight="1" x14ac:dyDescent="0.2">
      <c r="A27" s="299" t="s">
        <v>155</v>
      </c>
      <c r="B27" s="88"/>
      <c r="C27" s="88"/>
      <c r="D27" s="7"/>
      <c r="E27" s="10">
        <f t="shared" si="6"/>
        <v>0</v>
      </c>
      <c r="F27" s="15">
        <f t="shared" si="7"/>
        <v>0</v>
      </c>
      <c r="H27" s="7"/>
      <c r="I27" s="10">
        <f t="shared" si="8"/>
        <v>0</v>
      </c>
      <c r="J27" s="15">
        <f t="shared" si="9"/>
        <v>0</v>
      </c>
      <c r="L27" s="300">
        <f t="shared" si="10"/>
        <v>0</v>
      </c>
      <c r="M27" s="21">
        <f t="shared" si="11"/>
        <v>0</v>
      </c>
      <c r="O27" s="232"/>
    </row>
    <row r="28" spans="1:15" ht="12.95" customHeight="1" x14ac:dyDescent="0.2">
      <c r="A28" s="299" t="s">
        <v>156</v>
      </c>
      <c r="B28" s="88"/>
      <c r="C28" s="88"/>
      <c r="D28" s="7"/>
      <c r="E28" s="10">
        <f t="shared" si="6"/>
        <v>0</v>
      </c>
      <c r="F28" s="15">
        <f t="shared" si="7"/>
        <v>0</v>
      </c>
      <c r="H28" s="7"/>
      <c r="I28" s="10">
        <f t="shared" si="8"/>
        <v>0</v>
      </c>
      <c r="J28" s="15">
        <f t="shared" si="9"/>
        <v>0</v>
      </c>
      <c r="L28" s="300">
        <f t="shared" si="10"/>
        <v>0</v>
      </c>
      <c r="M28" s="21">
        <f t="shared" si="11"/>
        <v>0</v>
      </c>
      <c r="O28" s="232"/>
    </row>
    <row r="29" spans="1:15" ht="12.95" customHeight="1" x14ac:dyDescent="0.2">
      <c r="A29" s="299" t="s">
        <v>157</v>
      </c>
      <c r="B29" s="88"/>
      <c r="C29" s="88"/>
      <c r="D29" s="7"/>
      <c r="E29" s="10">
        <f t="shared" si="6"/>
        <v>0</v>
      </c>
      <c r="F29" s="15">
        <f t="shared" si="7"/>
        <v>0</v>
      </c>
      <c r="H29" s="7"/>
      <c r="I29" s="10">
        <f t="shared" si="8"/>
        <v>0</v>
      </c>
      <c r="J29" s="15">
        <f t="shared" si="9"/>
        <v>0</v>
      </c>
      <c r="L29" s="300">
        <f t="shared" si="10"/>
        <v>0</v>
      </c>
      <c r="M29" s="21">
        <f t="shared" si="11"/>
        <v>0</v>
      </c>
      <c r="O29" s="232"/>
    </row>
    <row r="30" spans="1:15" ht="12.95" customHeight="1" x14ac:dyDescent="0.2">
      <c r="A30" s="299" t="s">
        <v>158</v>
      </c>
      <c r="B30" s="88"/>
      <c r="C30" s="88"/>
      <c r="D30" s="8"/>
      <c r="E30" s="11">
        <f t="shared" si="6"/>
        <v>0</v>
      </c>
      <c r="F30" s="16">
        <f t="shared" si="7"/>
        <v>0</v>
      </c>
      <c r="H30" s="8"/>
      <c r="I30" s="11">
        <f t="shared" si="8"/>
        <v>0</v>
      </c>
      <c r="J30" s="16">
        <f t="shared" si="9"/>
        <v>0</v>
      </c>
      <c r="L30" s="301">
        <f t="shared" si="10"/>
        <v>0</v>
      </c>
      <c r="M30" s="22">
        <f t="shared" si="11"/>
        <v>0</v>
      </c>
      <c r="O30" s="232"/>
    </row>
    <row r="31" spans="1:15" x14ac:dyDescent="0.2">
      <c r="B31" s="88"/>
      <c r="C31" s="88"/>
      <c r="D31" s="13">
        <f>SUBTOTAL(9,D25:D30)</f>
        <v>0</v>
      </c>
      <c r="E31" s="14">
        <f>SUBTOTAL(9,E25:E30)</f>
        <v>0</v>
      </c>
      <c r="F31" s="18">
        <f>SUBTOTAL(9,F25:F30)</f>
        <v>0</v>
      </c>
      <c r="H31" s="13">
        <f>SUBTOTAL(9,H25:H30)</f>
        <v>0</v>
      </c>
      <c r="I31" s="14">
        <f>SUBTOTAL(9,I25:I30)</f>
        <v>0</v>
      </c>
      <c r="J31" s="18">
        <f>SUBTOTAL(9,J25:J30)</f>
        <v>0</v>
      </c>
      <c r="L31" s="23">
        <f>SUBTOTAL(9,L25:L30)</f>
        <v>0</v>
      </c>
      <c r="M31" s="24">
        <f>SUBTOTAL(9,M25:M30)</f>
        <v>0</v>
      </c>
      <c r="O31" s="232"/>
    </row>
    <row r="32" spans="1:15" x14ac:dyDescent="0.2">
      <c r="A32" s="32" t="s">
        <v>159</v>
      </c>
      <c r="B32" s="88"/>
      <c r="C32" s="88"/>
      <c r="D32" s="6"/>
      <c r="E32" s="10"/>
      <c r="F32" s="302"/>
      <c r="H32" s="6"/>
      <c r="I32" s="10"/>
      <c r="J32" s="302"/>
      <c r="L32" s="69"/>
      <c r="M32" s="303"/>
      <c r="O32" s="232"/>
    </row>
    <row r="33" spans="1:15" x14ac:dyDescent="0.2">
      <c r="A33" s="299" t="s">
        <v>160</v>
      </c>
      <c r="B33" s="88"/>
      <c r="C33" s="88"/>
      <c r="D33" s="7"/>
      <c r="E33" s="10">
        <f t="shared" ref="E33:E41" si="12">IFERROR(D33/E$8/12,0)</f>
        <v>0</v>
      </c>
      <c r="F33" s="15">
        <f t="shared" ref="F33:F41" si="13">IFERROR(D33/F$10/12,0)</f>
        <v>0</v>
      </c>
      <c r="H33" s="7"/>
      <c r="I33" s="10">
        <f t="shared" ref="I33:I41" si="14">IFERROR(H33/I$8/12,0)</f>
        <v>0</v>
      </c>
      <c r="J33" s="15">
        <f t="shared" ref="J33:J41" si="15">IFERROR(H33/J$10/12,0)</f>
        <v>0</v>
      </c>
      <c r="L33" s="300">
        <f t="shared" ref="L33:L41" si="16">SUM(H33,D33)</f>
        <v>0</v>
      </c>
      <c r="M33" s="21">
        <f t="shared" ref="M33:M41" si="17">IFERROR(L33/M$10/12,0)</f>
        <v>0</v>
      </c>
      <c r="O33" s="232"/>
    </row>
    <row r="34" spans="1:15" x14ac:dyDescent="0.2">
      <c r="A34" s="299" t="s">
        <v>161</v>
      </c>
      <c r="B34" s="88"/>
      <c r="C34" s="88"/>
      <c r="D34" s="7"/>
      <c r="E34" s="10">
        <f t="shared" si="12"/>
        <v>0</v>
      </c>
      <c r="F34" s="15">
        <f t="shared" si="13"/>
        <v>0</v>
      </c>
      <c r="H34" s="7"/>
      <c r="I34" s="10">
        <f t="shared" si="14"/>
        <v>0</v>
      </c>
      <c r="J34" s="15">
        <f t="shared" si="15"/>
        <v>0</v>
      </c>
      <c r="L34" s="300">
        <f t="shared" si="16"/>
        <v>0</v>
      </c>
      <c r="M34" s="21">
        <f t="shared" si="17"/>
        <v>0</v>
      </c>
      <c r="O34" s="232"/>
    </row>
    <row r="35" spans="1:15" x14ac:dyDescent="0.2">
      <c r="A35" s="299" t="s">
        <v>162</v>
      </c>
      <c r="B35" s="88"/>
      <c r="C35" s="88"/>
      <c r="D35" s="7"/>
      <c r="E35" s="10">
        <f t="shared" si="12"/>
        <v>0</v>
      </c>
      <c r="F35" s="15">
        <f t="shared" si="13"/>
        <v>0</v>
      </c>
      <c r="H35" s="7"/>
      <c r="I35" s="10">
        <f t="shared" si="14"/>
        <v>0</v>
      </c>
      <c r="J35" s="15">
        <f t="shared" si="15"/>
        <v>0</v>
      </c>
      <c r="L35" s="300">
        <f t="shared" si="16"/>
        <v>0</v>
      </c>
      <c r="M35" s="21">
        <f t="shared" si="17"/>
        <v>0</v>
      </c>
      <c r="O35" s="232"/>
    </row>
    <row r="36" spans="1:15" x14ac:dyDescent="0.2">
      <c r="A36" s="299" t="s">
        <v>163</v>
      </c>
      <c r="B36" s="88"/>
      <c r="C36" s="88"/>
      <c r="D36" s="7"/>
      <c r="E36" s="10">
        <f t="shared" si="12"/>
        <v>0</v>
      </c>
      <c r="F36" s="15">
        <f t="shared" si="13"/>
        <v>0</v>
      </c>
      <c r="H36" s="7"/>
      <c r="I36" s="10">
        <f t="shared" si="14"/>
        <v>0</v>
      </c>
      <c r="J36" s="15">
        <f t="shared" si="15"/>
        <v>0</v>
      </c>
      <c r="L36" s="300">
        <f t="shared" si="16"/>
        <v>0</v>
      </c>
      <c r="M36" s="21">
        <f t="shared" si="17"/>
        <v>0</v>
      </c>
      <c r="O36" s="232"/>
    </row>
    <row r="37" spans="1:15" x14ac:dyDescent="0.2">
      <c r="A37" s="299" t="s">
        <v>164</v>
      </c>
      <c r="B37" s="88"/>
      <c r="C37" s="88"/>
      <c r="D37" s="7"/>
      <c r="E37" s="10">
        <f t="shared" si="12"/>
        <v>0</v>
      </c>
      <c r="F37" s="15">
        <f t="shared" si="13"/>
        <v>0</v>
      </c>
      <c r="H37" s="7"/>
      <c r="I37" s="10">
        <f t="shared" si="14"/>
        <v>0</v>
      </c>
      <c r="J37" s="15">
        <f t="shared" si="15"/>
        <v>0</v>
      </c>
      <c r="L37" s="300">
        <f t="shared" si="16"/>
        <v>0</v>
      </c>
      <c r="M37" s="21">
        <f t="shared" si="17"/>
        <v>0</v>
      </c>
      <c r="O37" s="232"/>
    </row>
    <row r="38" spans="1:15" x14ac:dyDescent="0.2">
      <c r="A38" s="299" t="s">
        <v>165</v>
      </c>
      <c r="B38" s="88"/>
      <c r="C38" s="88"/>
      <c r="D38" s="7"/>
      <c r="E38" s="10">
        <f t="shared" si="12"/>
        <v>0</v>
      </c>
      <c r="F38" s="15">
        <f t="shared" si="13"/>
        <v>0</v>
      </c>
      <c r="H38" s="7"/>
      <c r="I38" s="10">
        <f t="shared" si="14"/>
        <v>0</v>
      </c>
      <c r="J38" s="15">
        <f t="shared" si="15"/>
        <v>0</v>
      </c>
      <c r="L38" s="300">
        <f t="shared" si="16"/>
        <v>0</v>
      </c>
      <c r="M38" s="21">
        <f t="shared" si="17"/>
        <v>0</v>
      </c>
      <c r="O38" s="232"/>
    </row>
    <row r="39" spans="1:15" x14ac:dyDescent="0.2">
      <c r="A39" s="299" t="s">
        <v>166</v>
      </c>
      <c r="B39" s="88"/>
      <c r="C39" s="88"/>
      <c r="D39" s="9"/>
      <c r="E39" s="10">
        <f t="shared" si="12"/>
        <v>0</v>
      </c>
      <c r="F39" s="15">
        <f t="shared" si="13"/>
        <v>0</v>
      </c>
      <c r="H39" s="9"/>
      <c r="I39" s="10">
        <f t="shared" si="14"/>
        <v>0</v>
      </c>
      <c r="J39" s="15">
        <f t="shared" si="15"/>
        <v>0</v>
      </c>
      <c r="L39" s="300">
        <f t="shared" si="16"/>
        <v>0</v>
      </c>
      <c r="M39" s="21">
        <f t="shared" si="17"/>
        <v>0</v>
      </c>
      <c r="O39" s="232"/>
    </row>
    <row r="40" spans="1:15" x14ac:dyDescent="0.2">
      <c r="A40" s="299" t="s">
        <v>78</v>
      </c>
      <c r="D40" s="9"/>
      <c r="E40" s="10">
        <f t="shared" si="12"/>
        <v>0</v>
      </c>
      <c r="F40" s="15">
        <f t="shared" si="13"/>
        <v>0</v>
      </c>
      <c r="H40" s="9"/>
      <c r="I40" s="10">
        <f t="shared" si="14"/>
        <v>0</v>
      </c>
      <c r="J40" s="15">
        <f t="shared" si="15"/>
        <v>0</v>
      </c>
      <c r="L40" s="300">
        <f t="shared" si="16"/>
        <v>0</v>
      </c>
      <c r="M40" s="21">
        <f t="shared" si="17"/>
        <v>0</v>
      </c>
      <c r="O40" s="232"/>
    </row>
    <row r="41" spans="1:15" x14ac:dyDescent="0.2">
      <c r="A41" s="299" t="s">
        <v>109</v>
      </c>
      <c r="B41" s="88"/>
      <c r="C41" s="88"/>
      <c r="D41" s="8"/>
      <c r="E41" s="11">
        <f t="shared" si="12"/>
        <v>0</v>
      </c>
      <c r="F41" s="16">
        <f t="shared" si="13"/>
        <v>0</v>
      </c>
      <c r="H41" s="8"/>
      <c r="I41" s="11">
        <f t="shared" si="14"/>
        <v>0</v>
      </c>
      <c r="J41" s="16">
        <f t="shared" si="15"/>
        <v>0</v>
      </c>
      <c r="L41" s="301">
        <f t="shared" si="16"/>
        <v>0</v>
      </c>
      <c r="M41" s="22">
        <f t="shared" si="17"/>
        <v>0</v>
      </c>
      <c r="O41" s="232"/>
    </row>
    <row r="42" spans="1:15" x14ac:dyDescent="0.2">
      <c r="A42" s="304"/>
      <c r="D42" s="13">
        <f>SUBTOTAL(9,D33:D41)</f>
        <v>0</v>
      </c>
      <c r="E42" s="13">
        <f>SUBTOTAL(9,E33:E41)</f>
        <v>0</v>
      </c>
      <c r="F42" s="17">
        <f>SUBTOTAL(9,F33:F41)</f>
        <v>0</v>
      </c>
      <c r="H42" s="13">
        <f>SUBTOTAL(9,H33:H41)</f>
        <v>0</v>
      </c>
      <c r="I42" s="13">
        <f>SUBTOTAL(9,I33:I41)</f>
        <v>0</v>
      </c>
      <c r="J42" s="17">
        <f>SUBTOTAL(9,J33:J41)</f>
        <v>0</v>
      </c>
      <c r="L42" s="23">
        <f>SUBTOTAL(9,L33:L41)</f>
        <v>0</v>
      </c>
      <c r="M42" s="24">
        <f>SUBTOTAL(9,M33:M41)</f>
        <v>0</v>
      </c>
      <c r="O42" s="232"/>
    </row>
    <row r="43" spans="1:15" x14ac:dyDescent="0.2">
      <c r="B43" s="88"/>
      <c r="C43" s="88"/>
      <c r="E43" s="302"/>
      <c r="F43" s="302"/>
      <c r="I43" s="302"/>
      <c r="J43" s="302"/>
      <c r="L43" s="69"/>
      <c r="M43" s="303"/>
      <c r="O43" s="232"/>
    </row>
    <row r="44" spans="1:15" ht="15.75" x14ac:dyDescent="0.25">
      <c r="A44" s="305" t="s">
        <v>195</v>
      </c>
      <c r="B44" s="306"/>
      <c r="C44" s="306"/>
      <c r="D44" s="12">
        <f>SUBTOTAL(9,D15:D42)</f>
        <v>0</v>
      </c>
      <c r="E44" s="12">
        <f>SUBTOTAL(9,E15:E42)</f>
        <v>0</v>
      </c>
      <c r="F44" s="19">
        <f>SUBTOTAL(9,F15:F42)</f>
        <v>0</v>
      </c>
      <c r="H44" s="12">
        <f>SUBTOTAL(9,H15:H42)</f>
        <v>0</v>
      </c>
      <c r="I44" s="288" t="s">
        <v>186</v>
      </c>
      <c r="J44" s="19">
        <f>SUBTOTAL(9,J15:J42)</f>
        <v>0</v>
      </c>
      <c r="L44" s="25">
        <f>SUBTOTAL(9,L15:L42)</f>
        <v>0</v>
      </c>
      <c r="M44" s="26">
        <f>SUBTOTAL(9,M15:M42)</f>
        <v>0</v>
      </c>
      <c r="O44" s="232"/>
    </row>
    <row r="46" spans="1:15" x14ac:dyDescent="0.2">
      <c r="L46" s="234"/>
      <c r="M46" s="307"/>
    </row>
    <row r="47" spans="1:15" x14ac:dyDescent="0.2">
      <c r="D47" s="89"/>
    </row>
  </sheetData>
  <sheetProtection algorithmName="SHA-512" hashValue="/XSsPgo7n0pRL8af9nBkAfTSE7czMFJGxwzxdLfUEfgR3xB7BPWqAFTlp0IEEeyQYOSP3sABSzXfgy63JELgZA==" saltValue="gFOlCZ4hDhgTB/hBUJGCFA==" spinCount="100000" sheet="1" objects="1" scenarios="1"/>
  <mergeCells count="5">
    <mergeCell ref="L6:M6"/>
    <mergeCell ref="A3:A4"/>
    <mergeCell ref="D6:F6"/>
    <mergeCell ref="H6:J6"/>
    <mergeCell ref="D3:D4"/>
  </mergeCells>
  <pageMargins left="0.7" right="0.7" top="0.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1_Sources &amp; Uses</vt:lpstr>
      <vt:lpstr>2_Cash flow</vt:lpstr>
      <vt:lpstr>3_Capital budget</vt:lpstr>
      <vt:lpstr>4_Affordability - Year 1</vt:lpstr>
      <vt:lpstr>5_Opex - Year 1</vt:lpstr>
      <vt:lpstr>'2_Cash flow'!Print_Area</vt:lpstr>
      <vt:lpstr>'5_Opex - Year 1'!Print_Area</vt:lpstr>
      <vt:lpstr>'2_Cash flow'!Print_Titles</vt:lpstr>
    </vt:vector>
  </TitlesOfParts>
  <Company>City of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Long, Michael</dc:creator>
  <cp:lastModifiedBy>Long, Michael</cp:lastModifiedBy>
  <cp:lastPrinted>2019-02-26T02:01:27Z</cp:lastPrinted>
  <dcterms:created xsi:type="dcterms:W3CDTF">2019-02-11T18:36:10Z</dcterms:created>
  <dcterms:modified xsi:type="dcterms:W3CDTF">2025-06-10T01:39:32Z</dcterms:modified>
</cp:coreProperties>
</file>